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BPBD\2025\DATA SEKTORAL 2025\"/>
    </mc:Choice>
  </mc:AlternateContent>
  <xr:revisionPtr revIDLastSave="0" documentId="8_{EDE97259-EE58-46A3-B20D-759405F043FB}" xr6:coauthVersionLast="47" xr6:coauthVersionMax="47" xr10:uidLastSave="{00000000-0000-0000-0000-000000000000}"/>
  <bookViews>
    <workbookView xWindow="-120" yWindow="-120" windowWidth="29040" windowHeight="15840" xr2:uid="{98021C88-B713-44F5-9A9B-2305E68D456F}"/>
  </bookViews>
  <sheets>
    <sheet name="A. IKK OUTCOME"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56" i="1" l="1"/>
  <c r="H256" i="1"/>
  <c r="L254" i="1"/>
  <c r="H254" i="1"/>
  <c r="L252" i="1"/>
  <c r="H252" i="1"/>
  <c r="L247" i="1"/>
  <c r="L245" i="1"/>
  <c r="H245" i="1"/>
  <c r="L243" i="1"/>
  <c r="H243" i="1"/>
  <c r="L241" i="1"/>
  <c r="H241" i="1"/>
  <c r="L239" i="1"/>
  <c r="H239" i="1"/>
  <c r="L237" i="1"/>
  <c r="H237" i="1"/>
  <c r="L235" i="1"/>
  <c r="H235" i="1"/>
  <c r="L233" i="1"/>
  <c r="H233" i="1"/>
  <c r="L231" i="1"/>
  <c r="H231" i="1"/>
  <c r="L228" i="1"/>
  <c r="H228" i="1"/>
  <c r="L224" i="1"/>
  <c r="L222" i="1"/>
  <c r="H222" i="1"/>
  <c r="L221" i="1"/>
  <c r="H221" i="1"/>
  <c r="L218" i="1"/>
  <c r="H218" i="1"/>
  <c r="L216" i="1"/>
  <c r="H216" i="1"/>
  <c r="L214" i="1"/>
  <c r="H214" i="1"/>
  <c r="H212" i="1"/>
  <c r="H211" i="1"/>
  <c r="H209" i="1"/>
  <c r="H207" i="1"/>
  <c r="L205" i="1"/>
  <c r="H205" i="1"/>
  <c r="L204" i="1"/>
  <c r="H204" i="1"/>
  <c r="K202" i="1"/>
  <c r="L202" i="1" s="1"/>
  <c r="H202" i="1"/>
  <c r="L200" i="1"/>
  <c r="H200" i="1"/>
  <c r="L198" i="1"/>
  <c r="H198" i="1"/>
  <c r="L196" i="1"/>
  <c r="H196" i="1"/>
  <c r="H194" i="1"/>
  <c r="L191" i="1"/>
  <c r="K191" i="1"/>
  <c r="H191" i="1"/>
  <c r="L189" i="1"/>
  <c r="H189" i="1"/>
  <c r="L187" i="1"/>
  <c r="H187" i="1"/>
  <c r="L185" i="1"/>
  <c r="H185" i="1"/>
  <c r="L183" i="1"/>
  <c r="H183" i="1"/>
  <c r="L181" i="1"/>
  <c r="K181" i="1"/>
  <c r="H181" i="1"/>
  <c r="K179" i="1"/>
  <c r="L179" i="1" s="1"/>
  <c r="H179" i="1"/>
  <c r="L176" i="1"/>
  <c r="K176" i="1"/>
  <c r="H176" i="1"/>
  <c r="L173" i="1"/>
  <c r="H173" i="1"/>
  <c r="L172" i="1"/>
  <c r="H172" i="1"/>
  <c r="L171" i="1"/>
  <c r="H171" i="1"/>
  <c r="L170" i="1"/>
  <c r="H170" i="1"/>
  <c r="L168" i="1"/>
  <c r="H168" i="1"/>
  <c r="L166" i="1"/>
  <c r="H166" i="1"/>
  <c r="L164" i="1"/>
  <c r="H164" i="1"/>
  <c r="L162" i="1"/>
  <c r="H162" i="1"/>
  <c r="L161" i="1"/>
  <c r="H161" i="1"/>
  <c r="L159" i="1"/>
  <c r="H159" i="1"/>
  <c r="L157" i="1"/>
  <c r="H157" i="1"/>
  <c r="K155" i="1"/>
  <c r="L155" i="1" s="1"/>
  <c r="H155" i="1"/>
  <c r="L153" i="1"/>
  <c r="H153" i="1"/>
  <c r="L151" i="1"/>
  <c r="H151" i="1"/>
  <c r="L149" i="1"/>
  <c r="H149" i="1"/>
  <c r="L147" i="1"/>
  <c r="H147" i="1"/>
  <c r="L145" i="1"/>
  <c r="H145" i="1"/>
  <c r="K144" i="1"/>
  <c r="L144" i="1" s="1"/>
  <c r="H144" i="1"/>
  <c r="L141" i="1"/>
  <c r="H141" i="1"/>
  <c r="L139" i="1"/>
  <c r="H139" i="1"/>
  <c r="L138" i="1"/>
  <c r="H138" i="1"/>
  <c r="L136" i="1"/>
  <c r="H136" i="1"/>
  <c r="L134" i="1"/>
  <c r="H134" i="1"/>
  <c r="L132" i="1"/>
  <c r="H132" i="1"/>
  <c r="L130" i="1"/>
  <c r="H130" i="1"/>
  <c r="L128" i="1"/>
  <c r="H128" i="1"/>
  <c r="L126" i="1"/>
  <c r="H126" i="1"/>
  <c r="L124" i="1"/>
  <c r="H124" i="1"/>
  <c r="L122" i="1"/>
  <c r="H122" i="1"/>
  <c r="L118" i="1"/>
  <c r="H118" i="1"/>
  <c r="L116" i="1"/>
  <c r="H116" i="1"/>
  <c r="H114" i="1"/>
  <c r="H112" i="1"/>
  <c r="L110" i="1"/>
  <c r="H110" i="1"/>
  <c r="L108" i="1"/>
  <c r="H108" i="1"/>
  <c r="L106" i="1"/>
  <c r="H106" i="1"/>
  <c r="L104" i="1"/>
  <c r="H104" i="1"/>
  <c r="L102" i="1"/>
  <c r="H102" i="1"/>
  <c r="L100" i="1"/>
  <c r="H100" i="1"/>
  <c r="L98" i="1"/>
  <c r="H98" i="1"/>
  <c r="L96" i="1"/>
  <c r="H96" i="1"/>
  <c r="L94" i="1"/>
  <c r="H94" i="1"/>
  <c r="L92" i="1"/>
  <c r="H92" i="1"/>
  <c r="L90" i="1"/>
  <c r="H90" i="1"/>
  <c r="L88" i="1"/>
  <c r="H88" i="1"/>
  <c r="L86" i="1"/>
  <c r="H86" i="1"/>
  <c r="L84" i="1"/>
  <c r="H84" i="1"/>
  <c r="L83" i="1"/>
  <c r="H83" i="1"/>
  <c r="L81" i="1"/>
  <c r="H81" i="1"/>
  <c r="L79" i="1"/>
  <c r="H79" i="1"/>
  <c r="L77" i="1"/>
  <c r="H77" i="1"/>
  <c r="L75" i="1"/>
  <c r="H75" i="1"/>
  <c r="L73" i="1"/>
  <c r="H73" i="1"/>
  <c r="L71" i="1"/>
  <c r="H71" i="1"/>
  <c r="L69" i="1"/>
  <c r="H69" i="1"/>
  <c r="L67" i="1"/>
  <c r="H67" i="1"/>
  <c r="L65" i="1"/>
  <c r="H65" i="1"/>
  <c r="L63" i="1"/>
  <c r="H63" i="1"/>
  <c r="L61" i="1"/>
  <c r="H61" i="1"/>
  <c r="L59" i="1"/>
  <c r="H59" i="1"/>
  <c r="L57" i="1"/>
  <c r="H57" i="1"/>
  <c r="L55" i="1"/>
  <c r="H55" i="1"/>
  <c r="L53" i="1"/>
  <c r="H53" i="1"/>
  <c r="L51" i="1"/>
  <c r="H51" i="1"/>
  <c r="L49" i="1"/>
  <c r="H49" i="1"/>
  <c r="L47" i="1"/>
  <c r="H47" i="1"/>
  <c r="L45" i="1"/>
  <c r="H45" i="1"/>
  <c r="L43" i="1"/>
  <c r="H43" i="1"/>
  <c r="L41" i="1"/>
  <c r="H41" i="1"/>
  <c r="L39" i="1"/>
  <c r="H39" i="1"/>
  <c r="L37" i="1"/>
  <c r="H37" i="1"/>
  <c r="L35" i="1"/>
  <c r="H35" i="1"/>
  <c r="L33" i="1"/>
  <c r="H33" i="1"/>
  <c r="L31" i="1"/>
  <c r="H31" i="1"/>
  <c r="L29" i="1"/>
  <c r="H29" i="1"/>
  <c r="L27" i="1"/>
  <c r="H27" i="1"/>
  <c r="L25" i="1"/>
  <c r="H25" i="1"/>
  <c r="L23" i="1"/>
  <c r="H23" i="1"/>
  <c r="L21" i="1"/>
  <c r="H21" i="1"/>
  <c r="L19" i="1"/>
  <c r="H19" i="1"/>
  <c r="L17" i="1"/>
  <c r="H17" i="1"/>
  <c r="L15" i="1"/>
  <c r="H15" i="1"/>
  <c r="L13" i="1"/>
  <c r="H13" i="1"/>
  <c r="L11" i="1"/>
  <c r="H11" i="1"/>
  <c r="L9" i="1"/>
  <c r="H9" i="1"/>
  <c r="L7" i="1"/>
  <c r="H7" i="1"/>
  <c r="K3" i="1"/>
</calcChain>
</file>

<file path=xl/sharedStrings.xml><?xml version="1.0" encoding="utf-8"?>
<sst xmlns="http://schemas.openxmlformats.org/spreadsheetml/2006/main" count="933" uniqueCount="588">
  <si>
    <t>BAB II 2.2.1 - Tabel II.8</t>
  </si>
  <si>
    <t>INDIKATOR KINERJA KUNCI OUTCOME DAN FUNGSI PENUNJANG URUSAN PEMERINTAH</t>
  </si>
  <si>
    <t>LAPORAN PENYELENGGARAAN PEMERINTAHAN DAERAH KABUPATEN DEMAK TAHUN 2025</t>
  </si>
  <si>
    <t>NO</t>
  </si>
  <si>
    <t xml:space="preserve">Urusan </t>
  </si>
  <si>
    <t>NO IKK</t>
  </si>
  <si>
    <t>IKK OUTCOME</t>
  </si>
  <si>
    <t>RUMUS</t>
  </si>
  <si>
    <t>SATUAN</t>
  </si>
  <si>
    <t>DATA LPPD 2025</t>
  </si>
  <si>
    <t>SUMBER DATA</t>
  </si>
  <si>
    <t>DATA LPPD 2021</t>
  </si>
  <si>
    <t>ELEMEN DATA</t>
  </si>
  <si>
    <t>CAPAIAN KINERJA</t>
  </si>
  <si>
    <t>A. URUSAN WAJIB PELAYANAN DASAR</t>
  </si>
  <si>
    <t>Pendidikan</t>
  </si>
  <si>
    <t>1.a.1</t>
  </si>
  <si>
    <t>Tingkat partisipasi warga negara usia 5-6 tahun yang berpartisipasi dalam PAUD</t>
  </si>
  <si>
    <t>Jumlah anak usia 5-6 tahun yang sudah tamat atau sedang belajar di satuan PAUD</t>
  </si>
  <si>
    <t>%</t>
  </si>
  <si>
    <t>DINDIKBUD</t>
  </si>
  <si>
    <t>halaman 406 pada definisi operasional tahun 2025</t>
  </si>
  <si>
    <t>Jumlah anak usia 5-6 tahun pada Kabupaten/kota yang bersangkutan</t>
  </si>
  <si>
    <t>DINDUKCAPIL</t>
  </si>
  <si>
    <t>1.a.2</t>
  </si>
  <si>
    <t>Tingkat partisipasi warga negara usia 7-12 tahun yang berpartisipasi dalam pendidikan dasar</t>
  </si>
  <si>
    <t>Jumlah anak usia 7-12 tahun yang sudah tamat atau sedang belajar di sekolah dasar</t>
  </si>
  <si>
    <t>Jumlah anak usia 7-12 tahun pada Kabupaten/Kota yang bersangkutan</t>
  </si>
  <si>
    <t>1.a.3</t>
  </si>
  <si>
    <t>Tingkat partisipasi warga negara usia 13-15 tahun yang berpartisipasi dalam pendidikan menengah pertama</t>
  </si>
  <si>
    <t>Jumlah anak usia 13-15 tahun yang sudah tamat atau sedang belajar di sekolah menengah pertama</t>
  </si>
  <si>
    <t>Jumlah anak usia 13-15 tahun pada Kabupaten/Kota yang bersangkutan</t>
  </si>
  <si>
    <t>1.a.4</t>
  </si>
  <si>
    <t>Tingkat partisipasi warga negara usia 7-18 tahun yang belum menyelesaikan pendidikan dasar dan menengah yang  berpartisipasi dalam pendidikan kesetaraan</t>
  </si>
  <si>
    <t>Jumlah anak usia 7-18 tahun yang belum menyelesaikan pendidikan dasar dan menengah yang sudah tamat atau sedang belajar di pendidikan kesetaraan</t>
  </si>
  <si>
    <t>Jumlah anak usia 7-18 tahun yang belum menyelesaikan pendidikan dasar dan menengah pada Kabupaten/Kota yang bersangkutan</t>
  </si>
  <si>
    <t>Kesehatan</t>
  </si>
  <si>
    <t>1.b.1</t>
  </si>
  <si>
    <t>Rasio daya tampung rumah sakit rujukan di Kabupaten/Kota</t>
  </si>
  <si>
    <t>Jumlah daya tampung rumah sakit rujukan</t>
  </si>
  <si>
    <t>SILPPD (*1000)</t>
  </si>
  <si>
    <t>DINKES</t>
  </si>
  <si>
    <t>Jumlah Penduduk kabupaten/Kota</t>
  </si>
  <si>
    <t>1.b.2</t>
  </si>
  <si>
    <t>Persentase RS Rujukan Tingkat Kabupaten/Kota yang terakreditasi</t>
  </si>
  <si>
    <t xml:space="preserve">Jumlah RS Rujukan Kabupaten/Kota yang terakreditasi </t>
  </si>
  <si>
    <t>Jumlah RS Kabupaten/Kota</t>
  </si>
  <si>
    <t>1.b.3</t>
  </si>
  <si>
    <t>Persentase ibu hamil mendapatkan pelayanan kesehatan</t>
  </si>
  <si>
    <t>Jumlah  ibu  hamil  yang  mendapatkan  pelayanan kesehatan</t>
  </si>
  <si>
    <t>Jumlah sasaran ibu bersalin di kabupaten/Kota</t>
  </si>
  <si>
    <t>1.b.4</t>
  </si>
  <si>
    <t>Persentase ibu bersalin mendapatkan pelayanan persalinan</t>
  </si>
  <si>
    <t>Jumlah ibu bersalin yang mendapatkan pelayanan persalinan</t>
  </si>
  <si>
    <t>Jumlah ibu bersalin di Kabupaten/Kota</t>
  </si>
  <si>
    <t>1.b.5</t>
  </si>
  <si>
    <t>Persentase bayi baru lahir mendapatkan pelayanan kesehatan bayi baru lahir</t>
  </si>
  <si>
    <t>Jumlah bayi baru lahir yang mendapatkan layanan kesehatan sesuai standar</t>
  </si>
  <si>
    <t>Jumlah bayi baru lahir di Kabupaten/Kota</t>
  </si>
  <si>
    <t>1.b.6</t>
  </si>
  <si>
    <t>Cakupan  pelayanan kesehatan balita sesuai standar</t>
  </si>
  <si>
    <t>Jumlah     balita     yang     mendapatkan layanan kesehatan sesuai standar</t>
  </si>
  <si>
    <t>Jumlah balita di Kabupaten/Kota</t>
  </si>
  <si>
    <t>1.b.7</t>
  </si>
  <si>
    <t>Persentase anak usia pendidikan dasar yang mendapatkan pelayanan kesehatan sesuai standar</t>
  </si>
  <si>
    <t>Jumlah    anak    usia    pendidikan    dasar    yang mendapatkan layanan kesehatan sesuai standar</t>
  </si>
  <si>
    <t>Jumlah anak usia pendidikan dasar di Kabupaten/Kota</t>
  </si>
  <si>
    <t>1.b.8</t>
  </si>
  <si>
    <t>Persentase orang usia 15-59 tahun mendapatkan skrining kesehatan sesuai standar</t>
  </si>
  <si>
    <t>Jumlah orang usia 15-59 tahun yang mendapatkan skrining kesehatan sesuai standar</t>
  </si>
  <si>
    <t>Jumlah orang usia 15-59 tahun di Kabupaten/Kota</t>
  </si>
  <si>
    <t>1.b.9</t>
  </si>
  <si>
    <t>Persentase warga negara usia 60 tahun ke atas mendapatkan skrining kesehatan sesuai standar</t>
  </si>
  <si>
    <t>Jumlah    warga    negara    usia    60    tahun  ke atas  yang mendapatkan skrining kesehatan sesuai standar</t>
  </si>
  <si>
    <t>Jumlah warga   negara   usia   60   tahun ke atas di Kabupaten/Kota</t>
  </si>
  <si>
    <t>1.b.10</t>
  </si>
  <si>
    <t>Persentase penderita hipertensi yang mendapatkan pelayanan kesehatan sesuai standar</t>
  </si>
  <si>
    <t>Jumlah   penderita   hipertensi   yang   mendapatkan pelayanan kesehatan sesuai standar</t>
  </si>
  <si>
    <t>Jumlah penderita hipertensi di Kabupaten/Kota</t>
  </si>
  <si>
    <t>1.b.11</t>
  </si>
  <si>
    <r>
      <rPr>
        <sz val="9"/>
        <color theme="1"/>
        <rFont val="Cambria"/>
      </rPr>
      <t xml:space="preserve">Persentase penderita </t>
    </r>
    <r>
      <rPr>
        <i/>
        <sz val="9"/>
        <color theme="1"/>
        <rFont val="Cambria"/>
      </rPr>
      <t>Diabetes Melitus</t>
    </r>
    <r>
      <rPr>
        <sz val="9"/>
        <color theme="1"/>
        <rFont val="Cambria"/>
      </rPr>
      <t xml:space="preserve"> (DM) yang mendapatkan pelayanan kesehatan sesuai standar</t>
    </r>
  </si>
  <si>
    <t>Jumlah     penderita     DM yang mendapatkan pelayanan kesehatan sesuai standar</t>
  </si>
  <si>
    <t>Jumlah penderita DM di Kabupaten/Kota</t>
  </si>
  <si>
    <t>1.b.12</t>
  </si>
  <si>
    <t>Persentase ODGJ berat yang mendapatkan pelayanan kesehatan jiwa sesuai standar</t>
  </si>
  <si>
    <t>Jumlah penderita ODGJ berat  yang    mendapatkan pelayanan kesehatan sesuai standar</t>
  </si>
  <si>
    <t>Jumlah penderita ODGJ di Kabupaten/Kota</t>
  </si>
  <si>
    <t>1.b.13</t>
  </si>
  <si>
    <t>Persentase orang terduga TBC mendapatkan pelayanan TBC sesuai standar</t>
  </si>
  <si>
    <t>Jumlah     penderita     TBC     yang     mendapatkan pelayanan kesehatan sesuai standar</t>
  </si>
  <si>
    <t>Jumlah penderita TBC di Kabupaten/kota</t>
  </si>
  <si>
    <t>1.b.14</t>
  </si>
  <si>
    <t>Persentase orang dengan resiko terinfeksi HIV mendapatkan pelayanan deteksi dini HIV sesuai standar</t>
  </si>
  <si>
    <t>Jumlah  orang  dengan  resiko  terinfeksi  HIV  yang mendapatkan  pelayanan  deteksi  dini  HIV  sesuai
standar</t>
  </si>
  <si>
    <t>Jumlah   orang   dengan   resiko terinfeksi   HIV   di Kabupaten/Kota</t>
  </si>
  <si>
    <t>Pekerjaan Umum dan Penataan Ruang</t>
  </si>
  <si>
    <t>1.c.1</t>
  </si>
  <si>
    <t>Rasio luas kawasan pemukiman rawan banjir yang terlindungi oleh infrastruktur pengendalian banjir di wilayah sungai kewenangan
Kabupaten/Kota</t>
  </si>
  <si>
    <t>Luas kawasan pemukiman rawan
banjir yang terlindungi oleh 
infrastruktur pengendalian banjir di
Wilayah Sungai Kewenangan 
Kabupaten/Kota  (ha)</t>
  </si>
  <si>
    <t>DINPUTARU</t>
  </si>
  <si>
    <t xml:space="preserve">Luas kawasan pemukiman
wan banjir di Wilayah Sungai 
Kewenangan Kabupaten/Kota  (ha) </t>
  </si>
  <si>
    <t>1.c.2</t>
  </si>
  <si>
    <t>Rasio luas kawasan permukiman sepanjang pantai rawan abrasi, erosi, dan akresi yang terlindungi oleh infrastruktur pengaman pantai di WS Kewenangan Kabupaten/Kota</t>
  </si>
  <si>
    <t>Luas   kawasan   permukiman   sepanjang   pantai rawan   abrasi   yang  terlindungi   oleh infrastruktur pengaman    pantai  di Wilayah  Sungai (WS) Kewenangan Kabupaten/Kota (ha)</t>
  </si>
  <si>
    <t xml:space="preserve">Luas kawasan permukiman sepanjang
pantai rawan abrasi di wilayah sungai 
kewenangan Kabupaten/Kota (m)
</t>
  </si>
  <si>
    <t>1.c.3</t>
  </si>
  <si>
    <t xml:space="preserve">Rasio luas daerah irigasi kewenangan Kabupaten/Kota yang dilayani oleh
jaringan irigasi
</t>
  </si>
  <si>
    <t xml:space="preserve">Luas irigasi kewenangan
Kabupaten/Kota yang dilayani oleh
jaringan irigasi yang dibangun (ha),
ditingkatkan (ha), direhabilitasi (ha),
dioperasi dan pelihara (ha) di tahun 
eksisting
</t>
  </si>
  <si>
    <t>Luas daerah irigasi kewenangan Kabupaten/Kota</t>
  </si>
  <si>
    <t>1.c.4</t>
  </si>
  <si>
    <t>Persentase jumlah rumah tangga yang mendapatkan akses terhadap air minum melalui SPAM jaringan perpipaan dan bukan jaringan perpipaan Terlindungi terhadap rumah tangga di seluruh Kabupaten/kota</t>
  </si>
  <si>
    <t>Jumlah  kumulatif  masyarakat  yang  rumah  tangga yang   mendapatkan   akses   terhadap   air   minum melalui  SPAM   jaringan   perpipaan   dan   bukan jaringan   perpipaan   terlindungi  di  dalam   sebuah Kabupaten/Kota</t>
  </si>
  <si>
    <t>Jumlah  total  proyeksi rumah  tangga  di  seluruh  Kabupaten/Kota bersangkutan</t>
  </si>
  <si>
    <t>1.c.5</t>
  </si>
  <si>
    <t>Persentase jumlah rumah tangga yang memperoleh layanan pengolahan air limbah domestik</t>
  </si>
  <si>
    <t>Jumlah  rumah  yang  memiliki  akses  pengolahan berupa   cubluk   +   jumlah rumah   yang   lumpur tinjanya  telah  diolah  di  PLT+   jumlah  rumah  yang memiliki   sambungan   rumah   dan   air   limbahnya diolah di IPALD</t>
  </si>
  <si>
    <t>Jumlah rumah di Kabupaten/Kota</t>
  </si>
  <si>
    <t>1.c.6</t>
  </si>
  <si>
    <t>Rasio kepatuhan IMB kab/ kota</t>
  </si>
  <si>
    <t xml:space="preserve">Jumlah pemanfaatan persetujuan bangunan gedung  yang sesuai peruntukannya 𝑱𝒖𝒎𝒍𝒂𝒉 𝒑𝒆𝒎𝒂𝒏𝒇𝒂𝒂𝒕𝒂𝒏  𝒚𝒂𝒏𝒈 𝒔𝒆𝒔𝒖𝒂𝒊 𝒑𝒆𝒓𝒖𝒏𝒕𝒖𝒌𝒂𝒏𝒏𝒚𝒂    </t>
  </si>
  <si>
    <t>DINPMPTSP</t>
  </si>
  <si>
    <t>Jumlah  persetujuan bangunan gedung  yang berlaku</t>
  </si>
  <si>
    <t>1.c.7</t>
  </si>
  <si>
    <t>Tingkat kemantapan jalan Kabupaten/kota</t>
  </si>
  <si>
    <t>Panjang jalan kewenangan Kabupaten/Kota yang mantap</t>
  </si>
  <si>
    <t>Panjang jalan keseluruhan di wilayah Kabupaten/Kota</t>
  </si>
  <si>
    <t>1.c.8.1</t>
  </si>
  <si>
    <t>Rasio tenaga kerja operator/teknisi/analisis yang memiliki sertifikat kompetensi</t>
  </si>
  <si>
    <t>Jumlah tenaga kerja konstruksi yang terlatih di wilayah kabupaten yang dibuktikan dengan sertifikat pelatihan operator dan teknis/analis</t>
  </si>
  <si>
    <t>Jumlah kebutuhan tenaga kerja operator dan teknis/analis di wilayah Kabupaten/Kota</t>
  </si>
  <si>
    <t>1.c.8.2</t>
  </si>
  <si>
    <t>Rasio proyek yang menjadi kewenangan pengawasannya tanpa kecelakaan konstruksi</t>
  </si>
  <si>
    <t>Jumlah proyek yang menjadi kewenangan pengawasannya tanpa kecelakaan konstruksi</t>
  </si>
  <si>
    <t>jumlah total proyek yang menjadi kewenangan pengawasannya</t>
  </si>
  <si>
    <t>Perumahan Rakyat dan Kawasan Permukiman</t>
  </si>
  <si>
    <t>1.d.1</t>
  </si>
  <si>
    <t>Penyediaan dan rehabilitasi rumah layak huni bagi korban bencana Kabupaten/Kota</t>
  </si>
  <si>
    <t>Jumlah unit rumah korban bencana yang ditangani pada tahun n</t>
  </si>
  <si>
    <t>DINPERKIM</t>
  </si>
  <si>
    <t>Jumlah  total  rencana  unit  rumah  korban  bencana yang akan ditangani pada tahun n</t>
  </si>
  <si>
    <t>1.d.2</t>
  </si>
  <si>
    <t>Fasilitasi penyediaan rumah layak huni bagi masyarakat terdampak relokasi program pemerintah Kabupaten/kota</t>
  </si>
  <si>
    <t xml:space="preserve">Rumah tangga penerima fasilitasi
penggantian hak atas penguasaan
tanah dan atau bangunan + rumah 
tangga penerima subsidi uang sewa +
rumah tangga penerima penyediaan rumah layak huni
</t>
  </si>
  <si>
    <t>Jumlah    total    rumah    tangga    terkena    relokasi program    Pemerintah   Daerah   yang   memenuhi kriteria penerima pelayanan</t>
  </si>
  <si>
    <t>1.d.3</t>
  </si>
  <si>
    <t>Persentase kawasan permukiman kumuh dibawah 10 ha di Kabupaten/Kota yang ditangani</t>
  </si>
  <si>
    <t>Luas   kawasan  permukiman kumuh   dibawah 10 ha yang ditangani (ha)</t>
  </si>
  <si>
    <t>Luas kawasan permukiman kumuh dibawah 10 ha</t>
  </si>
  <si>
    <t>1.d.4</t>
  </si>
  <si>
    <t>Berkurangnya jumlah unit RTLH (Rumah Tidak Layak Huni)</t>
  </si>
  <si>
    <t>Jumlah unit rumah tidak layak huni</t>
  </si>
  <si>
    <t>Jumlah total unit rumah Kabupaten/Kota</t>
  </si>
  <si>
    <t>1.d.5</t>
  </si>
  <si>
    <t>Jumlah perumahan yang sudah dilengkapi PSU (Prasarana, Sarana dan Utilitas Umum)</t>
  </si>
  <si>
    <t>Jumlah    unit    rumah    yang    sedang    dibangun terfasilitasi PSU</t>
  </si>
  <si>
    <t>Jumlah unit rumah Kabupaten/Kota</t>
  </si>
  <si>
    <t>Ketentraman, Ketertiban Umum dan Perlindungan Masyarakat</t>
  </si>
  <si>
    <t>1.e.1</t>
  </si>
  <si>
    <t>Persentase gangguan Trantibum yang dapat diselesaikan</t>
  </si>
  <si>
    <t>Jumlah pengaduan yang diselesaikan</t>
  </si>
  <si>
    <t>SATPOL PP</t>
  </si>
  <si>
    <t>Jumlah pengaduan pelanggaran yang masuk</t>
  </si>
  <si>
    <t>1.e.2</t>
  </si>
  <si>
    <t>Persentase Perda dan Perkada  yang ditegakkan</t>
  </si>
  <si>
    <t xml:space="preserve">Jumlah keseluruhan Perda dan
Perkada yang memuat sanksi </t>
  </si>
  <si>
    <t>Jumlah keseluruhan Perda dan Perkada yang memuat sanksi</t>
  </si>
  <si>
    <t>1.e.3</t>
  </si>
  <si>
    <t>Jumlah warga negara yang memperoleh layanan informasi rawan bencana</t>
  </si>
  <si>
    <t xml:space="preserve">Jumlah warga negara yang memperoleh layanan informasi rawan bencana </t>
  </si>
  <si>
    <t>BPBD</t>
  </si>
  <si>
    <t>Jumlah warga negara yang memperoleh layanan informasi rawan bencana sesuai target yang ditetapkan</t>
  </si>
  <si>
    <t>1.e.4</t>
  </si>
  <si>
    <t>Jumlah warga negara yang memperoleh layanan pencegahan dan kesiapsiagaan terhadap bencana</t>
  </si>
  <si>
    <t>Jumlah Warga Negara yang memperoleh layanan pencegahan dan kesiapsiagaan terhadap bencana</t>
  </si>
  <si>
    <t>Jumlah warga negara yang berada di kawasan rawan bencana</t>
  </si>
  <si>
    <t>1.e.5</t>
  </si>
  <si>
    <t>Jumlah warga negara yang memperoleh layanan penyelamatan dan evakuasi korban bencana</t>
  </si>
  <si>
    <t xml:space="preserve">Jumlah warga negara yang memperoleh layanan penyelamatan dan evakuasi korban bencana </t>
  </si>
  <si>
    <t>Jumlah Warga Negara yang menjadi Korban Bencana</t>
  </si>
  <si>
    <t>1.e.6</t>
  </si>
  <si>
    <t>Persentase pelayanan penyelamatan dan evakuasi korban kebakaran</t>
  </si>
  <si>
    <t>Jumlah layanan pemadaman,
penyelamatan dan evakuasi korban 
terdampak kebakaran di kabupaten/kota
dalam tingkat waktu tanggap oleh Dinas
Pemadam Kebakaran dan penyelamatan
atau perangkat daerah ditambah Jumlah
layanan pemadaman di kabupaten/kota 
dalam tingkat waktu tanggap oleh relawan
kebakaran yang dibentuk dan atau dibawah 
pembinaan</t>
  </si>
  <si>
    <t>Jumlah kejadian kebakaran di Kabupaten/Kota</t>
  </si>
  <si>
    <t>1.e.7</t>
  </si>
  <si>
    <t>Waktu tanggap (response time) penanganan kebakaran</t>
  </si>
  <si>
    <t>Rata-rata waktu tanggap, dihitung dari pelaporan, penyiapan tim dan peralatan, jarak tempuh dan kesiapan pemadaman kebakaran</t>
  </si>
  <si>
    <t>Menit</t>
  </si>
  <si>
    <t>Sosial</t>
  </si>
  <si>
    <t>1.f.1</t>
  </si>
  <si>
    <t>Tingkat Persentase penyandang disabilitas terlantar, anak terlantar, lanjut usia terlantar dan gelandangan pengemis yang terpenuhi kebutuhan dasarnya di luar panti</t>
  </si>
  <si>
    <t>Jumlah   penyandang disabilitas terlantar,   anak terlantar,  lanjut usia terlantar dan   gelandangan pengemis  yang  terpenuhi  kebutuhan  dasarnya  di luar panti</t>
  </si>
  <si>
    <t>DINSOSP2PA</t>
  </si>
  <si>
    <t>Populasi   penyandang   disabilitas   terlantar, anak terlantar,   lanjut   usia   terlantar   dan   gelandangan pengemis</t>
  </si>
  <si>
    <t>1.f.2</t>
  </si>
  <si>
    <t>Persentase korban bencana alam dan sosial yang terpenuhi kebutuhan dasarnya pada saat dan setelah tanggap darurat bencana daerah Kabupaten/Kota</t>
  </si>
  <si>
    <t>Jumlah  korban  bencana  alam   dan  sosial  yang terpenuhi  kebutuhan  dasarnya  dalam  satu  tahun anggaran</t>
  </si>
  <si>
    <t>Jumlah korban bencana alam dan
sosial di daerah kabupaten/kota yang 
membutuhkan perlindungan dan
jaminan sosial pada saat dan setelah 
tanggap darurat bencana daerah
kabupaten/kota</t>
  </si>
  <si>
    <t>Tenaga Kerja</t>
  </si>
  <si>
    <t>2.a.1</t>
  </si>
  <si>
    <t>Persentase kegiatan yang dilaksanakan yang mengacu ke rencana tenaga kerja</t>
  </si>
  <si>
    <t>Jumlah  kegiatan  keseluruhan  yang  dilaksanakan yang mengacu ke RTKD</t>
  </si>
  <si>
    <t>DINNAKERIND</t>
  </si>
  <si>
    <t>Jumlah kegiatan keseluruhan yang dilaksanakan di Kabupaten/Kota</t>
  </si>
  <si>
    <t>2.a.2</t>
  </si>
  <si>
    <t>Persentase Tenaga Kerja Bersertifikat Kompetensi</t>
  </si>
  <si>
    <t>Jumlah    tenaga    kerja    yang    memiliki   sertifikat kompetensi</t>
  </si>
  <si>
    <t>Jumlah tenaga kerja keseluruhan</t>
  </si>
  <si>
    <t>2.a.3</t>
  </si>
  <si>
    <t>Tingkat Produktivitas Tenaga Kerja</t>
  </si>
  <si>
    <r>
      <rPr>
        <sz val="9"/>
        <color theme="1"/>
        <rFont val="Cambria"/>
      </rPr>
      <t xml:space="preserve">PDRB tahun berjalan (atas dasar harga konstan) </t>
    </r>
    <r>
      <rPr>
        <b/>
        <sz val="9"/>
        <color theme="1"/>
        <rFont val="Cambria"/>
      </rPr>
      <t xml:space="preserve"> </t>
    </r>
  </si>
  <si>
    <t>RP/orang</t>
  </si>
  <si>
    <t>Jumlah tenaga kerja</t>
  </si>
  <si>
    <t>2.a.4</t>
  </si>
  <si>
    <t>Persentase Perusahaan yang menerapkan
tata kelola kerja yang layak (PP/PKB, LKS Bipartit, Struktur Skala Upah, dan terdaftar peserta BPJS Ketenagakerjaan)</t>
  </si>
  <si>
    <t>Jumlah  Perusahaan  yang  menerapkan  tata kelola kerja yang layak</t>
  </si>
  <si>
    <t>Jumlah Perusahaan</t>
  </si>
  <si>
    <t>2.a.5</t>
  </si>
  <si>
    <t>Persentase Tenaga kerja yang ditempatkan
(dalam dan luar negeri) melalui mekanisme layanan Antar Kerja dalam wilayah Kabupaten/Kota</t>
  </si>
  <si>
    <t>Jumlah pencari kerja yang ditempatkan</t>
  </si>
  <si>
    <t>Jumlah  pencari kerja yang terdaftar</t>
  </si>
  <si>
    <t>Pemberdayaan Perempuan dan Perlindungan Anak</t>
  </si>
  <si>
    <t>2.g.1</t>
  </si>
  <si>
    <t>Persentase ARG pada belanja langsung APBD</t>
  </si>
  <si>
    <t>Jumlah ARG pada belanja operasional dan modal APBD</t>
  </si>
  <si>
    <t>DINSOS P2PA</t>
  </si>
  <si>
    <t>Jumlah seluruh belanja operasional dan modal  APBD</t>
  </si>
  <si>
    <t>2.g.2</t>
  </si>
  <si>
    <t>Persentase anak korban kekerasan yang ditangani instansi terkait Kabupaten/Kota</t>
  </si>
  <si>
    <t>Jumlah anak (penduduk usia kurang dari 18 tahun) korban  kekerasan  yang  ditangani  instansi  tingkat Kabupaten/Kota yang didampingi</t>
  </si>
  <si>
    <t xml:space="preserve">Jumlah anak korban kekerasan
yang menjadi kewenangan 
kabupaten/kota (Penduduk usia
Kurang dari 18 tahun) </t>
  </si>
  <si>
    <t>2.g.3</t>
  </si>
  <si>
    <t>Rasio kekerasan terhadap perempuan, termasuk TPPO (per 100.000 penduduk perempuan)</t>
  </si>
  <si>
    <t>Jumlah perempuan yang mengalami kekerasan</t>
  </si>
  <si>
    <t>Per 100.000</t>
  </si>
  <si>
    <t>Jumlah penduduk perempuan</t>
  </si>
  <si>
    <t>Pangan</t>
  </si>
  <si>
    <t>2.h.1</t>
  </si>
  <si>
    <t>Persentase Cadangan Pangan</t>
  </si>
  <si>
    <t>Jumlah cadangan pangan  pemerintah kabupaten/kota</t>
  </si>
  <si>
    <t>DINPERTAN PANGAN</t>
  </si>
  <si>
    <t>Jumlah target cadangan pangan pemerintah kabupaten/kota yang ditetapkan</t>
  </si>
  <si>
    <t>Pertanahan</t>
  </si>
  <si>
    <t>2.i.1</t>
  </si>
  <si>
    <t>Persentase pemanfaatan tanah yang sesuai dengan peruntukkan tanahnya diatas izin lokasi dibandingkan dengan luas izin lokasi yang diterbitkan</t>
  </si>
  <si>
    <t xml:space="preserve">Luas tanah sesuai peruntukan kesesuaian kegiatan pemanfaatan ruang (KKPR) </t>
  </si>
  <si>
    <t>Seluruh luas tanah yang diberikan kesesuaian kegiatan pemanfaatan ruang (KKPR)</t>
  </si>
  <si>
    <t>2.i.2</t>
  </si>
  <si>
    <t>Persentase Penetapan Tanah Untuk Pembangunan Fasilitas Umum</t>
  </si>
  <si>
    <t>Jumlah penetapan tanah untuk pembangunan fasilitas umum</t>
  </si>
  <si>
    <t>DINPUTARU/ BPN</t>
  </si>
  <si>
    <t>Jumlah kebutuhan tanah  untuk pembangunan fasilitas umum</t>
  </si>
  <si>
    <t>2.i.3</t>
  </si>
  <si>
    <t>Tersedianya lokasi pembangunan dalam rangka penanaman modal.</t>
  </si>
  <si>
    <t xml:space="preserve">Luas    tanah    yang    telah    dimanfaatkan    sesuai dengan peruntukannya di atas kesesuaian kegiatan pemanfaatan ruang  </t>
  </si>
  <si>
    <t>Luas tanah di atas  Kesesuaian Kegiatan Pemanfaatan Ruang yang diterbitkan 𝒚𝒂𝒏𝒈 𝒅𝒊𝒕𝒆𝒓𝒃𝒊𝒕𝒌𝒂𝒏</t>
  </si>
  <si>
    <t>2.i.4</t>
  </si>
  <si>
    <t>Tersedianya Tanah Obyek Landreform (TOL) yang siap diredistribusikan yang berasal dari Tanah Kelebihan Maksimum dan Tanah Absentee</t>
  </si>
  <si>
    <t>Jumlah penerima tanah obyek landreform dengan luasan yang diterima lebih besar sama dengan 0,5 ha</t>
  </si>
  <si>
    <t>BPN</t>
  </si>
  <si>
    <t>NIHIL</t>
  </si>
  <si>
    <t>Jumlah penerima tanah obyek landreform</t>
  </si>
  <si>
    <t>2.i.5</t>
  </si>
  <si>
    <t>Tersedianya tanah untuk masyarakat.</t>
  </si>
  <si>
    <t>Luas  tanah  yang  telah  dimanfaatkan  berdasarkan Izin Membuka Tanah</t>
  </si>
  <si>
    <t>Luas Izin Membuka Tanah yang diterbitkan</t>
  </si>
  <si>
    <t>2.i.6</t>
  </si>
  <si>
    <t>Penanganan sengketa tanah garapan yang dilakukan melalui mediasi</t>
  </si>
  <si>
    <t>Jumlah sengketa tanah garapan yang ditangani</t>
  </si>
  <si>
    <t>Jumlah pengaduan sengketa tanah garapan</t>
  </si>
  <si>
    <t>Lingkungan Hidup</t>
  </si>
  <si>
    <t>2.j.1</t>
  </si>
  <si>
    <t>Indeks Kualitas Lingkungan Hidup (IKLH) kabupaten/kota</t>
  </si>
  <si>
    <t>Indeks Kualitas Lingkungan Hidup (IKLH)=(0,376 x IKA)+ (0,405 x IKU)+(0,219 X IKL)</t>
  </si>
  <si>
    <t>DIN LH</t>
  </si>
  <si>
    <t>IKA = Indeks Kualitas Air</t>
  </si>
  <si>
    <t>IKU = Indeks Kualitas Udara</t>
  </si>
  <si>
    <t>IKL = Indeks Kualitas Lahan</t>
  </si>
  <si>
    <t>2.j.2</t>
  </si>
  <si>
    <t>Terlaksananya pengelolaan sampah di wilayah Kabupaten/Kota</t>
  </si>
  <si>
    <t>Total Volume sampah yang dapat ditangani</t>
  </si>
  <si>
    <t>Total volume timbunan sampah Kabupaten/Kota</t>
  </si>
  <si>
    <t>2.j.3</t>
  </si>
  <si>
    <t>Ketaatan penanggung jawab usaha dan/atau kegiatan  terhadap izin lingkungan, izin PPLH dan PUU LH yang diterbitkan oleh Pemerintah Daerah Kab/Kota</t>
  </si>
  <si>
    <t>Jumlah penanggungjawab usaha dan
atau kegiatan yang melanggar 
terhadap izin lingkungan, izin PPLH
dan PUU LH yang diterbitkan
Pemerintah Kabupaten/Kota</t>
  </si>
  <si>
    <t>Usaha    dan atau    kegiatan  dilakukan pemeriksaan</t>
  </si>
  <si>
    <t>Administrasi Kependudukan dan Catatan Sipil</t>
  </si>
  <si>
    <t>2.k.1.1</t>
  </si>
  <si>
    <t>Perekaman KTP Elektronik</t>
  </si>
  <si>
    <t>Jumlah penduduk berumur 17 tahun ke atas yang memiliki KTP</t>
  </si>
  <si>
    <t>Jumlah penduduk berumur 17 tahun ke atas</t>
  </si>
  <si>
    <t>2.k.1.2</t>
  </si>
  <si>
    <t>Persentase anak usia 0-17 tahun kurang 1 (satu) hari yang memiliki KIA</t>
  </si>
  <si>
    <t>Jumlah anak usia 0-17 tahun kurang 1 (satu)  hari yang sudah memiliki KIA</t>
  </si>
  <si>
    <t>Jumlah anak usia 0-17 tahun</t>
  </si>
  <si>
    <t>2.k.1.3</t>
  </si>
  <si>
    <t>Kepemilikan akta kelahiran</t>
  </si>
  <si>
    <t>Jumlah  anak usia  0  –  18  Tahun  tahun  yang memiliki akta lahir</t>
  </si>
  <si>
    <t>Jumlah anak usia 0 – 18 tahun</t>
  </si>
  <si>
    <t>2.k.1.4</t>
  </si>
  <si>
    <t>Jumlah Perangkat Daerah yang telah memanfaatkan data kependudukan berdasarkan perjanjian kerja sama</t>
  </si>
  <si>
    <t>Jumlah Perangkat Daerah
Kabupaten/Kota yang telah 
memanfaatkan data kependudukan
berdasarkan perjanjian kerjasama</t>
  </si>
  <si>
    <t>Jumlah Perangkat Daerah</t>
  </si>
  <si>
    <t>Pemberdayaan Masyarakat dan Desa</t>
  </si>
  <si>
    <t>2.l.1</t>
  </si>
  <si>
    <t>Persentase pengentasan desa tertinggal</t>
  </si>
  <si>
    <t xml:space="preserve">Jumlah desa tertinggal yang memenuhi kriteria desa berkembang per tahun berdasarkan Indeks
Desa Membangun per tahun </t>
  </si>
  <si>
    <t>DINPERMADES P2KB</t>
  </si>
  <si>
    <t>Jumlah desa tertinggal (per awal tahun -n)</t>
  </si>
  <si>
    <t>2.l.2</t>
  </si>
  <si>
    <t>Persentase peningkatan status desa mandiri</t>
  </si>
  <si>
    <t>Jumlah desa berkembang yang memenuhi kriteria desa  mandiri per  tahun berdasarkan  Indeks  Desa
Membangun per tahun</t>
  </si>
  <si>
    <t>Jumlah desa berkembang (per awal tahun -n)</t>
  </si>
  <si>
    <t>Pengendalian Penduduk dan Keluarga Berencana</t>
  </si>
  <si>
    <t>2.m.1</t>
  </si>
  <si>
    <t>TFR (Angka Kelahiran Total)</t>
  </si>
  <si>
    <t xml:space="preserve">TFR =5∑ASFR i </t>
  </si>
  <si>
    <t>2.m.2</t>
  </si>
  <si>
    <t>Persentase pemakaian kontrasepsi Modern (Modern Contraceptive Prevalence Rate/mCPR)</t>
  </si>
  <si>
    <t>Jumlah peserta KB Aktif Modern</t>
  </si>
  <si>
    <t>Jumlah Pasangan Usia Subur</t>
  </si>
  <si>
    <t>2.m.3</t>
  </si>
  <si>
    <t>Persentase kebutuhan ber-KB yang tidak terpenuhi (unmet need)</t>
  </si>
  <si>
    <t>Jumlah   PUS   yang   ingin   ber-KB   tetapi   tidak terlayani</t>
  </si>
  <si>
    <t>Perhubungan</t>
  </si>
  <si>
    <t>2.n.1</t>
  </si>
  <si>
    <t>Rasio konektivitas</t>
  </si>
  <si>
    <t xml:space="preserve">Rasio konektvitas Kabupaten/Kota = (IK1 x bobot angkutan jalan) + (IK2 x Bobot angkutan sungai, danau dan penyeberangan) </t>
  </si>
  <si>
    <t>indeks</t>
  </si>
  <si>
    <t>DIN HUB</t>
  </si>
  <si>
    <t>IK1 = (9*1)/11 = 0.81 + IK2=(0*30)/0=0  IK1+IK2=(0,81*100)+(0*0)=81+0=81</t>
  </si>
  <si>
    <t>2.n.2</t>
  </si>
  <si>
    <t xml:space="preserve">V/C ratio di jalan kabupaten/kota  </t>
  </si>
  <si>
    <t>Komunikasi dan Informatika</t>
  </si>
  <si>
    <t>2.o.1</t>
  </si>
  <si>
    <t>Persentase Perangkat Daerah yang terhubung dengan akses internet yang disediakan oleh Dinas Kominfo dan Informatika</t>
  </si>
  <si>
    <t>Jumlah Perangkat Daerah terhubung
dengan akses internet yang disediakan oleh dinas Kominfo</t>
  </si>
  <si>
    <t>DINOMINFO</t>
  </si>
  <si>
    <t>2.o.2</t>
  </si>
  <si>
    <t>Persentase Layanan Publik yang diselenggarakan secara online dan terintegrasi</t>
  </si>
  <si>
    <t>Jumlah   Layanan   Publik   yang   diselenggarakan secara online dan terintegrasi</t>
  </si>
  <si>
    <t>DINKOMINFO</t>
  </si>
  <si>
    <t>Jumlah Layanan Publik</t>
  </si>
  <si>
    <t>2.o.3</t>
  </si>
  <si>
    <t>Persentase masyarakat yang menjadi sasaran penyebaran informasi publik, mengetahui kebijakan dan program prioritas pemerintah dan pemerintah daerah kabupaten/kota</t>
  </si>
  <si>
    <t>Jumlah masyarakat yang menjadi
sasaran penyebaran informasi publik
mengetahui kebijakan dan program
prioritas Pemerintah dan Pemerintah 
Daerah lainnya</t>
  </si>
  <si>
    <t xml:space="preserve">Jumlah penduduk </t>
  </si>
  <si>
    <t>Koperasi dan UKM</t>
  </si>
  <si>
    <t>2.p.1</t>
  </si>
  <si>
    <t>Meningkatnya Koperasi yang berkualitas</t>
  </si>
  <si>
    <t>Jumlah koperasi yang meningkat 
kualitasnya berdasarkan RAT,
volume usaha dan asset</t>
  </si>
  <si>
    <t>DINDAGKOP UKM</t>
  </si>
  <si>
    <t>Jumlah seluruh koperasi aktif</t>
  </si>
  <si>
    <t>2.p.2</t>
  </si>
  <si>
    <t>Meningkatnya Usaha mikro yang menjadi wirausaha</t>
  </si>
  <si>
    <t>Jumlah usaha mikro yang menjadi wirausaha</t>
  </si>
  <si>
    <t>Jumlah usaha mikro keseluruhan</t>
  </si>
  <si>
    <t>Penanaman Modal</t>
  </si>
  <si>
    <t>2.q</t>
  </si>
  <si>
    <t>Persentase peningkatan investasi di kabupaten/kota</t>
  </si>
  <si>
    <t>Jumlah investasi tahun n- 
jumlah investasi tahun n-1 di Kabupaten/Kota</t>
  </si>
  <si>
    <t>Jumlah investasi tahun n-1 di 
Kabupaten/Kota</t>
  </si>
  <si>
    <t>Kepemudaan dan Olahraga</t>
  </si>
  <si>
    <t>2.r.1</t>
  </si>
  <si>
    <t>Tingkat partisipasi pemuda dalam kegiatan ekonomi mandiri</t>
  </si>
  <si>
    <t>Jumlah  pemuda  (16-30 tahun) yang berwirausaha di kabupaten</t>
  </si>
  <si>
    <t>DINPORA</t>
  </si>
  <si>
    <t>Jumlah pemuda (umur 16-30 tahun) di kabupaten</t>
  </si>
  <si>
    <t>2.r.2</t>
  </si>
  <si>
    <t>Tingkat partisipasi pemuda dalam organisasi kepemudaan dan organisasi sosial kemasyarakatan</t>
  </si>
  <si>
    <t>Jumlah pemuda usia (16-30) tahun
yang berwirausaha di 
kabupaten/kota</t>
  </si>
  <si>
    <t>Jumlah pemuda usia (16-30) tahun
di kabupaten/kota</t>
  </si>
  <si>
    <t>2.r.3</t>
  </si>
  <si>
    <t>Peningkatan prestasi olahraga</t>
  </si>
  <si>
    <t>Jumlah   perolehan   medali   pada   event   olahraga nasional dan internasional</t>
  </si>
  <si>
    <t>Medali</t>
  </si>
  <si>
    <t>Statistik</t>
  </si>
  <si>
    <t>2.s.1</t>
  </si>
  <si>
    <t>Persentase Perangkat Daerah yang menggunakan data statistik dalam menyusun perencanaan pembangunan daerah</t>
  </si>
  <si>
    <t xml:space="preserve">Jumlah perangkat daerah yang
menggunakan data statistik dalam 
menyusun perencanaan pembangunan daerah </t>
  </si>
  <si>
    <t>2.s.2</t>
  </si>
  <si>
    <t>Persentase Perangkat Daerah yang menggunakan data statistik dalam melakukan evaluasi pembangunan daerah</t>
  </si>
  <si>
    <t>Jumlah perangkat daerah yang
menggunakan data statistik dalam
melakukan evaluasi pembangunan 
daerah</t>
  </si>
  <si>
    <t>Persandian</t>
  </si>
  <si>
    <t>2.t</t>
  </si>
  <si>
    <t>Tingkat keamanan informasi pemerintah</t>
  </si>
  <si>
    <t>Jumlah nilai per area keamanan informasi</t>
  </si>
  <si>
    <t>DINKMINFO</t>
  </si>
  <si>
    <t>Jumlah area penilaian</t>
  </si>
  <si>
    <t>Kebudayaan</t>
  </si>
  <si>
    <t>2.u</t>
  </si>
  <si>
    <t>Terlestarikannya Cagar Budaya</t>
  </si>
  <si>
    <t>Jumlah cagar budaya  yang dilestarikan</t>
  </si>
  <si>
    <t>Jumlah cagar budaya yang ditetapkan</t>
  </si>
  <si>
    <t>Perpustakaan</t>
  </si>
  <si>
    <t>2.v.1</t>
  </si>
  <si>
    <t>Nilai tingkat kegemaran membaca masyarakat</t>
  </si>
  <si>
    <t>Nilai tingkat kegemaran membaca masyarakat yang diukur menggunakan survei/kajian kegemaran membaca masyarakat</t>
  </si>
  <si>
    <t>DINPERPUSAR</t>
  </si>
  <si>
    <t>2.v.2</t>
  </si>
  <si>
    <t>Indeks Pembangunan Literasi Masyarakat</t>
  </si>
  <si>
    <t xml:space="preserve">Nilai   Indeks   Pembangunan   Literasi Masyarakat yang  didapatkan  dengan metode  sensus  dengan mengukur  sejumlah  unsur  pembangunan  literasi masyarakat (UPLM) dan aspek masyarakat (AM) 
UPLM 1 = Pemerataan layanan perpustakaan
UPLM 2 = Ketercukupan koleksi
UPLM 3 = Ketercukupan tenaga perpustakaan
UPLM 4 = Tingkat kunjungan masyarakat ke 
perpustakaan
UPLM 5 = Tingkat kunjungan masyarakat ke 
perpustakaan
UPLM 6 = Tingkat kunjungan masyarakat ke 
perpustakaan
UPLM 7 = Anggota perpustakaan Indeks Pembangunan Literasi Masyarakat 
∑x 100 
                                            𝐴𝐿𝑀 </t>
  </si>
  <si>
    <t>Kearsipan</t>
  </si>
  <si>
    <t>2.w.1</t>
  </si>
  <si>
    <t>Tingkat ketersediaan arsip sebagai bahan akuntabilitas kinerja, alat bukti yang sah dan pertanggungjawaban nasional) Pasal 40 dan Pasal
59 Undang- Undang Nomor 43 Tahun 2009 tentang Kearsipan</t>
  </si>
  <si>
    <t>T = (a + i + s + j)/4                                   T = Tingkat ketersediaan arsip
a = Persentase arsip aktif yang telah dibuatkan daftar arsip
i = Persentase arsip inaktif yang telah dibuatkan daftar arsip
s = Persentase arsip statis yang telah dibuatkan sarana bantu temu balik
j = Persentase jumlah arsip yang dimasukkan dalam SIKN melalui JIKN</t>
  </si>
  <si>
    <t>2.w.2</t>
  </si>
  <si>
    <t>Tingkat keberadaan dan keutuhan arsip sebagai bahan pertanggungjawaban setiap aspek kehidupan berbangsa dan bernegara
untuk kepetingan negara, pemerintahan, pelayanan publik dan kesejahteraan rakyat</t>
  </si>
  <si>
    <t>T = (m + b + g + a + c + i)/6                   T = Tingkat keberadaan dan keutuhan arsip sebagai bahan pertanggungjawaban
m = Tingkat kesesuaian kegiatan pemusnahan arsip dengan NSPK
b = Tingkat kesesuaian kegiatan perlindungan dan penyelamatan arsip dari bencana dengan NSPK
g = Tingkat kesesuaian kegiatan penyelamatan arsip Perangkat Daerah Provinsi yang digabung dan/atau dibubarkan dan pemekaran daerah Kabupaten/Kota dengan NSPK
a = Tingkat kesesuaian kegiatan autentifikasi arsip statis dan arsip hasil alih media dengan NSPK
c = Tingkat kesesuaian kegiatan pencarian arsip statis dengan NSPK
i = Tingkat kesesuaian kegiatan penerbitan izin penggunaan arsip yang bersifat tertutup dengan NSPK</t>
  </si>
  <si>
    <t>Urusan Pilihan</t>
  </si>
  <si>
    <t>Kelautan Perikanan</t>
  </si>
  <si>
    <t>3.a</t>
  </si>
  <si>
    <t>Jumlah Total Produksi Perikanan (Tangkap dan Budidaya) kabupaten/kota</t>
  </si>
  <si>
    <t xml:space="preserve">umlah Total Produksi Perikanan  
(Tangkap dan Budidaya) kab/kota) </t>
  </si>
  <si>
    <t>ton</t>
  </si>
  <si>
    <t>DINLUTKAN</t>
  </si>
  <si>
    <t>Target Produksi Perikanan (Tangkap
dan Budidaya) yang ditetapkan)</t>
  </si>
  <si>
    <t>Pariwisata</t>
  </si>
  <si>
    <t>3.b.1</t>
  </si>
  <si>
    <t>Persentase pertumbuhan jumlah wisatawan mancanegara per kebangsaan</t>
  </si>
  <si>
    <t>Jumlah wisatawan tahun n -
jumlah wisatawan tahun n - 1</t>
  </si>
  <si>
    <t>DINPARTA</t>
  </si>
  <si>
    <t>Jumlah wisatawan tahun n - 1</t>
  </si>
  <si>
    <t>3.b.2</t>
  </si>
  <si>
    <t>Persentase peningkatan perjalanan wisatawan nusantara yang datang ke kabupaten/kota</t>
  </si>
  <si>
    <t>umlah wisatawan tahun n - 1</t>
  </si>
  <si>
    <t>3.b.3</t>
  </si>
  <si>
    <t>Tingkat hunian akomodasi</t>
  </si>
  <si>
    <t>Jumlah kamar yang terjual</t>
  </si>
  <si>
    <t>Jumlah kamar yang tersedia</t>
  </si>
  <si>
    <t>3.b.4</t>
  </si>
  <si>
    <t>Kontribusi sektor pariwisata terhadap PDRB harga berlaku</t>
  </si>
  <si>
    <t>Total nilai kontribusi sektor pariwisata pada PDRB</t>
  </si>
  <si>
    <t>Total PDRB berlaku</t>
  </si>
  <si>
    <t>3.b.5</t>
  </si>
  <si>
    <t>Kontribusi sektor pariwisata terhadap PAD</t>
  </si>
  <si>
    <t>Total realisasi PAD dari sektor pariwisata</t>
  </si>
  <si>
    <t>Total realisasi PAD</t>
  </si>
  <si>
    <t>Pertanian</t>
  </si>
  <si>
    <t>3.c.1</t>
  </si>
  <si>
    <t>Produktivitas pertanian per hektar per tahun</t>
  </si>
  <si>
    <t xml:space="preserve">Jumlah  produksi pertanian  pangan  per  hektar  per tahun </t>
  </si>
  <si>
    <t>Ton/Ha</t>
  </si>
  <si>
    <t>Ton/Ha (%)</t>
  </si>
  <si>
    <t>Luas Panen</t>
  </si>
  <si>
    <t>3.c.2</t>
  </si>
  <si>
    <t>Persentase Penurunan kejadian dan jumlah kasus penyakit hewan menular</t>
  </si>
  <si>
    <t xml:space="preserve">(Jumlah kejadian/kasus penyakit
hewan menular tahun berjalan 
(t) - Jumlah kejadian/kasus
hewan menular tahun 
sebelumnya)
</t>
  </si>
  <si>
    <t>Jumlah kejadian/kasus penyakit
hewan menular tahun sebelumnya (t-1)</t>
  </si>
  <si>
    <t>Kehutanan</t>
  </si>
  <si>
    <t>3.h</t>
  </si>
  <si>
    <t>Tidak Ada Kewenangan Kabupaten/Kota</t>
  </si>
  <si>
    <t>Tidak Perlu Diisi</t>
  </si>
  <si>
    <t>ESDM</t>
  </si>
  <si>
    <t>3.e</t>
  </si>
  <si>
    <t>Persentase perusahaan pemanfaatan panas bumi yang memiliki ijin di
kab/kota</t>
  </si>
  <si>
    <t>Jumlah Perusahaan Pemanfaatan
Panas Bumi yang memiliki izin</t>
  </si>
  <si>
    <t>Jumlah perusahaan pemanfaatan panas bumi</t>
  </si>
  <si>
    <t>Perdagangan</t>
  </si>
  <si>
    <t>3.f.1</t>
  </si>
  <si>
    <t>Persentase pelaku usaha yang memperoleh izin sesuai dengan
ketentuan IUPP/SIUP Pusat Perbelanjaan dan IUTM/IUTS/SIUP Toko
Swalayan)</t>
  </si>
  <si>
    <t>Jumlah pelaku usaha yang telah   memiliki izin sesuai ketentuan</t>
  </si>
  <si>
    <t>Jumlah pelaku usaha di wilayah Kab/Kota</t>
  </si>
  <si>
    <t>3.f.2</t>
  </si>
  <si>
    <t>Persentase kinerja realisasi pupuk</t>
  </si>
  <si>
    <t>Realisasi</t>
  </si>
  <si>
    <t>RDKK</t>
  </si>
  <si>
    <t>3.f.3</t>
  </si>
  <si>
    <t>Persentase alat – alat ukur, takar, timbang dan perlengkapannya (UTTP) bertanda tera sah yang berlaku</t>
  </si>
  <si>
    <t>Jumlah  UTTP  Bertanda  Tera sah yang  berlaku pada tahun berjalan</t>
  </si>
  <si>
    <t>Jumlah  potensi  UTTP  yang  wajib  ditera  dan  tera ulang di wilayah Kabupaten/Kota</t>
  </si>
  <si>
    <t>Perindustrian</t>
  </si>
  <si>
    <t>3.g.1</t>
  </si>
  <si>
    <t>Pertambahan jumlah industri Kecil dan Menengah di Kabupaten/Kota</t>
  </si>
  <si>
    <t>Jumlah industri kecil dan
menengah tahun n – Jumlah
industri kecil dan menengah 
tahun n-1</t>
  </si>
  <si>
    <t>Jumlah industri kecil dan 
menengah tahun n-1</t>
  </si>
  <si>
    <t>3.g.2</t>
  </si>
  <si>
    <t>Persentase pencapaian sasaran pembangunan industri termasuk
turunan indikator pembangunan industri dalam RIPIN yang
ditetapkan dalam RPIK</t>
  </si>
  <si>
    <t xml:space="preserve">Pencapaian dari setiap sasaran pembangunan
industri daerah dihitung dengan cara
membandingkan antara target yang ada dalam
dokumen perencanaan pembangunan industri
daerah tahunan yang disepakati dengan
capaian pada akhir tahun tersebut dan setiap
sasaran memiliki bobot 20%. dokumen
perencanaan pembangunan industri daerah
yang terdiri dari:
1. Pertumbuhan PDRB Sektor Industri 
Pengolahan Nonmigas Kabupaten/kota
(satuan persentase) diperoleh dengan
mengalikan persentase capaian sasaran
Pertumbuhan PDRB Sektor Industri
Pengolahan Nonmigas Kabupaten/kota
dengan bobot maksimal sebesar 20 %,
dengan rumus: Capaian x Bobot = hasil
capaian sasaran
Contoh perhitungan: 
• Jika capaian  100% maka perhitungan
(100% X 20% ) = 20%; 
• Jika Capaian 90%  maka perhitungan
(90% x 20%) = 18% ; 
• jika Capaian 80% maka perhitungan
(80% x 20%) = 16% ; 
• dst
2. Kontribusi Sektor Industri Pengolahan 
Nonmigas terhadap PDRB Kabupaten/kota
(satuan persentase) diperoleh dengan
mengalikan persentasi capaian sasaran
Kontribusi Sektor Industri Pengolahan
Nonmigas terhadap PDRB Kabupaten/kota
dengan bobot maksimal 20 %, dengan
rumus: Capaian x Bobot = hasil capaian
sasaranContoh perhitungan: 
• Jika capaian  100% maka perhitungan
(100% X 20% ) = 20%; 
• Jika Capaian 90%  maka perhitungan
(90% x 20%) = 18% ; 
• jika Capaian 80% maka perhitungan
(80% x 20%) = 16% ; 
• dst
3. Jumlah Tenaga Kerja Sektor Industri Pengolahan Nonmigas Kabupaten/kota
(satuan orang) diperoleh dengan
mengalikan persentase capaian Tenaga
Kerja Sektor Industri Pengolahan Nonmigas
Kabupaten/kota dengan bobot maksimal
sebesar 15 %, dengan rumus: Capaian x
Bobot = hasil capaian sasaran
Contoh perhitungan: 
• Jika capaian  100% maka perhitungan
(100% X 20% ) = 20%; 
• Jika Capaian 90%  maka perhitungan
(90% x 20%) = 18% ; 
• jika Capaian 80% maka perhitungan (80%
x 20%) = 16% ; 
• dst
4. Nilai Ekspor Sektor Industri Pengolahan 
Nonmigas Kabupaten/kota (satuan US$)
diperoleh dengan mengalikan persentase
capaian Nilai Ekspor Sektor Industri
Pengolahan Nonmigas Kabupaten/kota
dengan bobot maksimal sebesar 20%,
dengan rumus: Capaian x Bobot = hasil
capaian sasaran.
Contoh perhitungan: 
• Jika capaian  100% maka perhitungan
(100% X 20% ) = 20%; 
• Jika Capaian 90%  maka perhitungan
(90% x 20%) = 18% ; 
• jika Capaian 80% maka perhitungan
(80% x 20%) = 16% ; 
• dst
5. Nilai Investasi Sektor Industri Pengolahan 
Nonmigas terdiri dari Penanaman Modal
Asing (satuan US$) dan Penanaman Modal
Dana Negeri (satuan Rp.) Kabupaten/kota  diperoleh dengan
mengalikan persentase capaian Nilai
Investasi Sektor Industri Pengolahan
Nonmigas Kabupaten/kota dengan bobot
maksimal sebesar 20 %, dengan rumus:
Capaian x Bobot = hasil capaian sasaran
Contoh perhitungan: 
• Jika capaian  100% maka perhitungan
(100% X 20% ) = 20%; 
• Jika Capaian 90%  maka perhitungan
(90% x 20%) = 18% ; 
• jika Capaian 80% maka perhitungan
(80% x 20%) = 16% ; 
• dst
</t>
  </si>
  <si>
    <t>3.g.3</t>
  </si>
  <si>
    <t>Persentase jumlah hasil pemantauan dan pengawasan dengan jumlah
Izin Usaha Industri (IUI) Besar yang dikeluarkan oleh instansi terkait</t>
  </si>
  <si>
    <t>Jumlah izin yang dipantau dan
dianalisis dalam laporan hasil 
pemantauan</t>
  </si>
  <si>
    <t>Jumlah izin yang dikeluarkan</t>
  </si>
  <si>
    <t>3.g.4</t>
  </si>
  <si>
    <t>Persentase jumlah hasil pemantauan dan pengawasan dengan jumlah
Izin Usaha Kawasan Industri (IUKI) dan Izin Perluasan Kawasan
Industri (IPKI) yang lokasinya lintas daerah kabupaten/kota dalam 1
(satu) kabupaten/kota yang dikeluarkan oleh instansi terkait</t>
  </si>
  <si>
    <t>3.g.5</t>
  </si>
  <si>
    <t>Jumlah  izin  yang  dipantau  dan  dianalisis dalam laporan hasil pemantauan</t>
  </si>
  <si>
    <t>3.g.6</t>
  </si>
  <si>
    <t>Tersedianya informasi industri secara lengkap dan terkini</t>
  </si>
  <si>
    <t xml:space="preserve">1) Informasi Industri: 
- Tersedianya informasi industri dengan
batas waktu 0-6 bulan (50%); 
- Tersedianya informasi industri dengan
batas waktu 7-12 bulan (25%); 
- Tidak menyampaikan informasi
industri  (25%). 
2) Kelengkapan informasi industri meliputi: 
- Informasi produksi dan kapasitas
produksi (10%); 
- Informasi bahan baku dan bahan
penolong (10%); 
- Informasi bahan bakar/ energy (10%); 
- Informasi tenaga kerja (10%); 
- Informasi investasi (10%).
Nilai akhir adalah akumulasi dari kelengkapan
dan keterkinian informasi industri (1 + 2) </t>
  </si>
  <si>
    <r>
      <rPr>
        <b/>
        <sz val="9"/>
        <color theme="1"/>
        <rFont val="Cambria"/>
      </rPr>
      <t xml:space="preserve">Transmigrasi
</t>
    </r>
    <r>
      <rPr>
        <sz val="8"/>
        <color theme="1"/>
        <rFont val="Cambria"/>
      </rPr>
      <t>di manual tidak ditemukan IKK Out Come</t>
    </r>
  </si>
  <si>
    <t xml:space="preserve">Tidak Ada Kewenangan Kabupaten/Kota
</t>
  </si>
  <si>
    <t>FUNGSI PENUNJANG URUSAN PEMERINTAHAN (PERENCANAAN DAN KEUANGAN)</t>
  </si>
  <si>
    <t>4.a.1</t>
  </si>
  <si>
    <t>Rasio Belanja Pegawai Di Luar Guru dan Tenaga Kesehatan</t>
  </si>
  <si>
    <t>Jumlah  belanja  pegawai  di luar  guru dan  tenaga kesehatan (realisasi)</t>
  </si>
  <si>
    <t>BPKPAD, Persentase</t>
  </si>
  <si>
    <t>Jumlah APBD (realisasi)</t>
  </si>
  <si>
    <t>4.a.2</t>
  </si>
  <si>
    <t>Rasio PAD</t>
  </si>
  <si>
    <t>Jumlah PAD (realisasi)</t>
  </si>
  <si>
    <t>Jumlah pendapatan pada APBD (realisasi)</t>
  </si>
  <si>
    <t>4.a.3</t>
  </si>
  <si>
    <t>Maturitas Sistem Pengendalian Intern Pemerintah (SPIP)</t>
  </si>
  <si>
    <t>Tingkat Maturitas SPIP apabila tidak
melakukan Penilaian Mandiri (PM) nilai 0, Tidak dievaluasi nilai 1, level 2 dan level 3. Berdasarkan Laporan Evaluasi Penilaian Mandiri Penyelenggaraan SPIP pada
Pemerintah Daerah yang dikeluarkan oleh BPKP</t>
  </si>
  <si>
    <t>INSPEKTORAT</t>
  </si>
  <si>
    <t>4.a.4</t>
  </si>
  <si>
    <t>Peningkatan Kapabilitas Aparat Pengawasan Intern Pemerintah (APIP)</t>
  </si>
  <si>
    <t xml:space="preserve">Tingkat Kapabilitas APIP apabila  tidak
melakukan Penilaian Mandiri (PM) nilai 0, Tidak dievaluasi nilai 1, level 2 dan level 3. Berdasarkan Laporan Hasil Evaluasi atas Penilaian Mandiri Kapabilitas APIP Daerah yang
dikeluarkan oleh BPKP </t>
  </si>
  <si>
    <t>4.a.5</t>
  </si>
  <si>
    <t>Rasio Belanja Urusan Pemerintahan Umum (dikurangi transfer expenditures)</t>
  </si>
  <si>
    <t>Jumlah  belanja  urusan  pemerintahan – transfer expenditures</t>
  </si>
  <si>
    <t>Jumlah belanja APBD (realisasi)</t>
  </si>
  <si>
    <t>4.a.6</t>
  </si>
  <si>
    <t>Opini Laporan Keuangan</t>
  </si>
  <si>
    <t>Opini Laporan Keuangan (10 tahun terakhir: 2012-2023)</t>
  </si>
  <si>
    <t>Indeks/
WTP</t>
  </si>
  <si>
    <t>1.TAHUN 2023 WTP untuk LKPD 2022
2.TAHUN 2022 WTP untuk LKPD 2021 3.TAHUN 2021 WTP untuk LKPD 2020, 4.TAHUN 2020 WTP untuk LKPD 2019 , 5.TAHUN 2019 WTP        untuk LKPD 2018,
6. TAHUN 2018 WTP untuk LKPD 2017, 7.TAHUN 2017 WTP untuk LKPD 2016</t>
  </si>
  <si>
    <t>BPKPAD</t>
  </si>
  <si>
    <t>WDP</t>
  </si>
  <si>
    <t>TW</t>
  </si>
  <si>
    <t>TMP</t>
  </si>
  <si>
    <t>FUNGSI PENUNJANG URUSAN PEMERINTAHAN (PENGADAAN)</t>
  </si>
  <si>
    <t>4.b.1</t>
  </si>
  <si>
    <t>Persentase jumlah total proyek konstruksi yang dibawa ke tahun berikutnya yang ditandatangani pada kuartal pertama</t>
  </si>
  <si>
    <t>Jumlah  kontrak   infrastruktur  dengan   nilai  besar yang  perlu  pembangunan  dalam  3  kuartal  yang ditandatangani pada kuartal pertama tahun n</t>
  </si>
  <si>
    <t>ADPEMB</t>
  </si>
  <si>
    <t>Jumlah kontrak keseluruhan tahun n</t>
  </si>
  <si>
    <t>4.b.2</t>
  </si>
  <si>
    <t>Persentase jumlah pengadaan yang dilakukan dengan metode kompetitif</t>
  </si>
  <si>
    <t>Jumlah pengadaan yang dilakukan dengan metode kompetitif</t>
  </si>
  <si>
    <t>PBJ</t>
  </si>
  <si>
    <t>Jumlah seluruh pengadaan</t>
  </si>
  <si>
    <t>4.b.3</t>
  </si>
  <si>
    <t>Rasio nilai belanja yang dilakukan melalui pengadaan</t>
  </si>
  <si>
    <t>Jumlah nilai belanja operasi dan modal yang melalui pengadaan</t>
  </si>
  <si>
    <t>Total belanja operasi dan modal</t>
  </si>
  <si>
    <t>4.b.4</t>
  </si>
  <si>
    <t>Peningkatan Penggunaan Produk Dalam Negeri Dan Produk Usaha
Mikro, Usaha Kecil, Dan Koperasi Pada Pelaksanaan Pengadaan
Barang/Jasa Pemerintah Daerah</t>
  </si>
  <si>
    <t xml:space="preserve">Jumlah Nilai PBJ yang
Menggunakan Produk Dlm Negeri,
Produk Usaha Mikro, Usaha Kecil
dan Koperasi Tahun (n) - Jumlah 
Nilai PBJ yang Menggunakan
Produk Dlm Negeri, Produk Usaha
Mikro, Usaha Kecil dan Koperasi 
Tahun (n-1)
</t>
  </si>
  <si>
    <t xml:space="preserve">Jumlah Nilai PBJ yang
Menggunakan Produk Dlm Negeri,
Produk Usaha Mikro, Usaha Kecil 
dan Koperasi Tahun (n-1) </t>
  </si>
  <si>
    <t>FUNGSI PENUNJANG URUSAN PEMERINTAHAN (KEPEGAWAIAN)</t>
  </si>
  <si>
    <t>4.c.1</t>
  </si>
  <si>
    <t>Rasio Pegawai Pendidikan Tinggi dan Menegah/Dasar (%) (PNS tidak termasuk guru dan tenaga kesehatan)</t>
  </si>
  <si>
    <t xml:space="preserve">Seluruh jumlah pegawai
pemerintah (PNS tidak termasuk 
guru dan tenaga kesehatan)
</t>
  </si>
  <si>
    <t>BKPP</t>
  </si>
  <si>
    <t xml:space="preserve">Seluruh jumlah pegawai (tidak 
termasuk guru dan tenaga
kesehatan) </t>
  </si>
  <si>
    <t>4.c.2</t>
  </si>
  <si>
    <t>Rasio pegawai Fungsional (%) (PNS tidak termasuk guru dan tenaga
kesehatan)</t>
  </si>
  <si>
    <t>Jumlah pegawai PNS fungsional
(diluar guru dan tenaga kesehatan)</t>
  </si>
  <si>
    <t>Seluruh jumlah pegawai pemerintah 
(PNS tidak termasuk guru dan
tenaga kesehatan)</t>
  </si>
  <si>
    <t>4.c.3</t>
  </si>
  <si>
    <t>Rasio Jabatan Fungsional bersertifikat Kompetensi (%) (PNS tidak termasuk guru dan tenaga kesehatan)</t>
  </si>
  <si>
    <t xml:space="preserve">Jumlah pegawai Fungsional
yang memiliki sertifikat 
kompetensi (diluar guru dan
tenaga kesehatan)
</t>
  </si>
  <si>
    <t xml:space="preserve">Seluruh jumlah pegawai
Fungsional (PNS tidak termasuk guru dan tenaga kesehatan) </t>
  </si>
  <si>
    <t>FUNGSI PENUNJANG URUSAN PEMERINTAHAN (MANAJEMEN KEUANGAN</t>
  </si>
  <si>
    <t>4.d.1</t>
  </si>
  <si>
    <t>Budget execution: Deviasi realisasi belanja terhadap belanja total
dalam APBD</t>
  </si>
  <si>
    <t>Nilai absolut dari Total belanja dalam realisasi</t>
  </si>
  <si>
    <t>Total   belanja   APBD (Sebelum Perubahan)</t>
  </si>
  <si>
    <t>4.d.2</t>
  </si>
  <si>
    <t>Revenue mobilization: Deviasi Realisasi PAD terhadap Anggaran PAD
dalam APBD</t>
  </si>
  <si>
    <t>Nilai absolut dari total PAD dalam realisasi</t>
  </si>
  <si>
    <t>Total  PAD  dalam  APBD (Sebelum Perubahan)</t>
  </si>
  <si>
    <t>4.d.3</t>
  </si>
  <si>
    <t>Assets management</t>
  </si>
  <si>
    <t xml:space="preserve">Manajemen asset </t>
  </si>
  <si>
    <t>Jumlah</t>
  </si>
  <si>
    <t>Apakah ada daftar asset tetap? (Ya/Tidak)</t>
  </si>
  <si>
    <t xml:space="preserve"> (Ya/Tidak)</t>
  </si>
  <si>
    <t>Ya</t>
  </si>
  <si>
    <t>Apakah ada manual untuk menyusun  daftar asset tetap? 
(Ya/Tidak)</t>
  </si>
  <si>
    <t>Apakah  ada  proses  inventarisasi  asset  tahunan?
(Ya/Tidak)</t>
  </si>
  <si>
    <t>Apakah   nilai   asset   tercantum    dalam   laporan anggaran?
 (Ya/Tidak)</t>
  </si>
  <si>
    <t>4.d.4</t>
  </si>
  <si>
    <t>Cash Management: Rasio Anggaran Sisa terhadap Total Belanja dalam APBD Tahun Sebelumnya</t>
  </si>
  <si>
    <t>Nilai Realisasi SiLPA</t>
  </si>
  <si>
    <t>Total    Belanja     Anggaran     tahun     sebelumnya (realisasi)</t>
  </si>
  <si>
    <t>FUNGSI PENUNJANG URUSAN PEMERINTHAN (TRANSPARANSI DAN PARTISIPASI PUBLIK)</t>
  </si>
  <si>
    <t>4.e.1</t>
  </si>
  <si>
    <t xml:space="preserve">Informasi tentang sumber daya yang tersedia untuk pelayanan </t>
  </si>
  <si>
    <t>Realisasi Belanja Anggaran untuk
Unit Pelayanan dapat diakses di 
website pemda</t>
  </si>
  <si>
    <t>BPKPAD/dinkominfo</t>
  </si>
  <si>
    <t>Anggaran Belanja untuk Unit
Pelayanan dapat diakses di website pemda</t>
  </si>
  <si>
    <t>4.e.2</t>
  </si>
  <si>
    <t xml:space="preserve">Akses publik terhadap informasi keuangan daerah </t>
  </si>
  <si>
    <t>Jumlah  dokumen  yang  dipublikasikan  di  website Pemda</t>
  </si>
  <si>
    <t>Dinkominfo</t>
  </si>
  <si>
    <t>Total jumlah dokumen yang telah dirinci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</si>
</sst>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
    <numFmt numFmtId="166" formatCode="_(* #,##0.00_);_(* \(#,##0.00\);_(* &quot;-&quot;??_);_(@_)"/>
    <numFmt numFmtId="167" formatCode="_-* #,##0.00_-;\-* #,##0.00_-;_-* &quot;-&quot;??_-;_-@"/>
  </numFmts>
  <fonts count="17" x14ac:knownFonts="1">
    <font>
      <sz val="10"/>
      <color rgb="FF000000"/>
      <name val="Calibri"/>
      <scheme val="minor"/>
    </font>
    <font>
      <b/>
      <sz val="9"/>
      <name val="Cambria"/>
      <family val="1"/>
    </font>
    <font>
      <sz val="10"/>
      <name val="Times New Roman"/>
      <family val="1"/>
    </font>
    <font>
      <sz val="10"/>
      <color theme="0"/>
      <name val="Times New Roman"/>
    </font>
    <font>
      <b/>
      <sz val="9"/>
      <color theme="1"/>
      <name val="Cambria"/>
    </font>
    <font>
      <sz val="10"/>
      <name val="Times New Roman"/>
    </font>
    <font>
      <sz val="10"/>
      <color theme="1"/>
      <name val="Times New Roman"/>
    </font>
    <font>
      <b/>
      <sz val="10"/>
      <color theme="1"/>
      <name val="Times New Roman"/>
    </font>
    <font>
      <b/>
      <sz val="10"/>
      <color rgb="FF000000"/>
      <name val="Times New Roman"/>
    </font>
    <font>
      <sz val="9"/>
      <color theme="1"/>
      <name val="Cambria"/>
    </font>
    <font>
      <sz val="10"/>
      <color rgb="FF000000"/>
      <name val="Times New Roman"/>
    </font>
    <font>
      <i/>
      <sz val="9"/>
      <color theme="1"/>
      <name val="Cambria"/>
    </font>
    <font>
      <sz val="10"/>
      <color theme="1"/>
      <name val="Calibri"/>
    </font>
    <font>
      <sz val="8"/>
      <color theme="1"/>
      <name val="Cambria"/>
    </font>
    <font>
      <b/>
      <sz val="8"/>
      <color theme="1"/>
      <name val="Cambria"/>
    </font>
    <font>
      <b/>
      <sz val="9"/>
      <color rgb="FF000000"/>
      <name val="Cambria"/>
    </font>
    <font>
      <sz val="9"/>
      <color rgb="FF000000"/>
      <name val="Cambria"/>
    </font>
  </fonts>
  <fills count="7">
    <fill>
      <patternFill patternType="none"/>
    </fill>
    <fill>
      <patternFill patternType="gray125"/>
    </fill>
    <fill>
      <patternFill patternType="solid">
        <fgColor theme="0"/>
        <bgColor theme="0"/>
      </patternFill>
    </fill>
    <fill>
      <patternFill patternType="solid">
        <fgColor theme="0"/>
        <bgColor theme="9"/>
      </patternFill>
    </fill>
    <fill>
      <patternFill patternType="solid">
        <fgColor theme="0"/>
        <bgColor indexed="64"/>
      </patternFill>
    </fill>
    <fill>
      <patternFill patternType="solid">
        <fgColor rgb="FFFFFF00"/>
        <bgColor theme="0"/>
      </patternFill>
    </fill>
    <fill>
      <patternFill patternType="solid">
        <fgColor rgb="FFFFFF00"/>
        <bgColor indexed="64"/>
      </patternFill>
    </fill>
  </fills>
  <borders count="6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top style="thin">
        <color rgb="FF000000"/>
      </top>
      <bottom style="double">
        <color rgb="FF000000"/>
      </bottom>
      <diagonal/>
    </border>
    <border>
      <left style="thin">
        <color rgb="FF000000"/>
      </left>
      <right style="thin">
        <color rgb="FF000000"/>
      </right>
      <top/>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double">
        <color rgb="FF000000"/>
      </bottom>
      <diagonal/>
    </border>
    <border>
      <left/>
      <right style="thin">
        <color rgb="FF000000"/>
      </right>
      <top style="double">
        <color rgb="FF000000"/>
      </top>
      <bottom style="thin">
        <color rgb="FF000000"/>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right style="thin">
        <color rgb="FFC4BD97"/>
      </right>
      <top style="thin">
        <color rgb="FFC4BD97"/>
      </top>
      <bottom style="thin">
        <color rgb="FFC4BD97"/>
      </bottom>
      <diagonal/>
    </border>
    <border>
      <left/>
      <right/>
      <top style="double">
        <color rgb="FF000000"/>
      </top>
      <bottom style="thin">
        <color rgb="FF000000"/>
      </bottom>
      <diagonal/>
    </border>
    <border>
      <left style="thin">
        <color rgb="FF000000"/>
      </left>
      <right/>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rgb="FF000000"/>
      </right>
      <top/>
      <bottom style="double">
        <color rgb="FF000000"/>
      </bottom>
      <diagonal/>
    </border>
    <border>
      <left style="thin">
        <color rgb="FF000000"/>
      </left>
      <right/>
      <top style="medium">
        <color rgb="FF000000"/>
      </top>
      <bottom/>
      <diagonal/>
    </border>
    <border>
      <left/>
      <right style="thin">
        <color rgb="FF000000"/>
      </right>
      <top style="double">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right/>
      <top/>
      <bottom style="double">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double">
        <color rgb="FF000000"/>
      </top>
      <bottom style="medium">
        <color rgb="FF000000"/>
      </bottom>
      <diagonal/>
    </border>
    <border>
      <left style="thin">
        <color rgb="FF000000"/>
      </left>
      <right/>
      <top style="double">
        <color rgb="FF000000"/>
      </top>
      <bottom style="medium">
        <color rgb="FF000000"/>
      </bottom>
      <diagonal/>
    </border>
    <border>
      <left/>
      <right/>
      <top style="double">
        <color rgb="FF000000"/>
      </top>
      <bottom/>
      <diagonal/>
    </border>
    <border>
      <left/>
      <right style="thin">
        <color rgb="FF548DD4"/>
      </right>
      <top style="thin">
        <color rgb="FF000000"/>
      </top>
      <bottom/>
      <diagonal/>
    </border>
    <border>
      <left/>
      <right style="thin">
        <color rgb="FF548DD4"/>
      </right>
      <top/>
      <bottom style="thin">
        <color rgb="FF000000"/>
      </bottom>
      <diagonal/>
    </border>
    <border>
      <left style="thin">
        <color rgb="FF000000"/>
      </left>
      <right style="thin">
        <color rgb="FF548DD4"/>
      </right>
      <top style="thin">
        <color rgb="FF000000"/>
      </top>
      <bottom/>
      <diagonal/>
    </border>
    <border>
      <left style="thin">
        <color rgb="FF000000"/>
      </left>
      <right style="thin">
        <color rgb="FF548DD4"/>
      </right>
      <top/>
      <bottom style="thin">
        <color rgb="FF000000"/>
      </bottom>
      <diagonal/>
    </border>
  </borders>
  <cellStyleXfs count="1">
    <xf numFmtId="0" fontId="0" fillId="0" borderId="0"/>
  </cellStyleXfs>
  <cellXfs count="484">
    <xf numFmtId="0" fontId="0" fillId="0" borderId="0" xfId="0"/>
    <xf numFmtId="0" fontId="1" fillId="2" borderId="0" xfId="0" applyFont="1" applyFill="1" applyAlignment="1">
      <alignment horizontal="center" vertical="top"/>
    </xf>
    <xf numFmtId="0" fontId="2" fillId="0" borderId="0" xfId="0" applyFont="1" applyAlignment="1">
      <alignment horizontal="left" vertical="top"/>
    </xf>
    <xf numFmtId="0" fontId="3" fillId="0" borderId="0" xfId="0" applyFont="1" applyAlignment="1">
      <alignment horizontal="left" vertical="top"/>
    </xf>
    <xf numFmtId="164" fontId="3" fillId="0" borderId="0" xfId="0" applyNumberFormat="1" applyFont="1" applyAlignment="1">
      <alignment horizontal="left" vertical="top"/>
    </xf>
    <xf numFmtId="0" fontId="0" fillId="0" borderId="0" xfId="0" applyAlignment="1">
      <alignment horizontal="left" vertical="top"/>
    </xf>
    <xf numFmtId="0" fontId="4" fillId="2" borderId="0" xfId="0" applyFont="1" applyFill="1" applyAlignment="1">
      <alignment horizontal="center" vertical="top"/>
    </xf>
    <xf numFmtId="0" fontId="5" fillId="0" borderId="0" xfId="0" applyFont="1" applyAlignment="1">
      <alignment horizontal="left" vertical="top"/>
    </xf>
    <xf numFmtId="0" fontId="6" fillId="2" borderId="0" xfId="0" applyFont="1" applyFill="1" applyAlignment="1">
      <alignment horizontal="left" vertical="top"/>
    </xf>
    <xf numFmtId="164" fontId="6" fillId="2" borderId="0" xfId="0" applyNumberFormat="1" applyFont="1" applyFill="1" applyAlignment="1">
      <alignment horizontal="left" vertical="top"/>
    </xf>
    <xf numFmtId="4" fontId="7" fillId="2" borderId="0" xfId="0" applyNumberFormat="1" applyFont="1" applyFill="1" applyAlignment="1">
      <alignment horizontal="left" vertical="top"/>
    </xf>
    <xf numFmtId="164" fontId="7" fillId="2" borderId="0" xfId="0" applyNumberFormat="1" applyFont="1" applyFill="1" applyAlignment="1">
      <alignment horizontal="left" vertical="top"/>
    </xf>
    <xf numFmtId="0" fontId="8" fillId="0" borderId="0" xfId="0" applyFont="1" applyAlignment="1">
      <alignment horizontal="left" vertical="top"/>
    </xf>
    <xf numFmtId="0" fontId="4" fillId="2"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4" fillId="3"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3" xfId="0" applyFont="1" applyBorder="1" applyAlignment="1">
      <alignment horizontal="left" vertical="top"/>
    </xf>
    <xf numFmtId="0" fontId="5" fillId="0" borderId="5" xfId="0" applyFont="1" applyBorder="1" applyAlignment="1">
      <alignment horizontal="left" vertical="top"/>
    </xf>
    <xf numFmtId="4" fontId="4" fillId="3" borderId="6" xfId="0" applyNumberFormat="1" applyFont="1" applyFill="1" applyBorder="1" applyAlignment="1">
      <alignment horizontal="center" vertical="top" wrapText="1"/>
    </xf>
    <xf numFmtId="165" fontId="4" fillId="3" borderId="6" xfId="0" applyNumberFormat="1" applyFont="1" applyFill="1" applyBorder="1" applyAlignment="1">
      <alignment horizontal="center" vertical="top" wrapText="1"/>
    </xf>
    <xf numFmtId="0" fontId="4" fillId="3" borderId="7" xfId="0" applyFont="1" applyFill="1" applyBorder="1" applyAlignment="1">
      <alignment horizontal="center" vertical="center" wrapText="1"/>
    </xf>
    <xf numFmtId="0" fontId="5" fillId="4" borderId="5" xfId="0" applyFont="1" applyFill="1" applyBorder="1" applyAlignment="1">
      <alignment horizontal="left" vertical="top"/>
    </xf>
    <xf numFmtId="3" fontId="4" fillId="2" borderId="8" xfId="0" applyNumberFormat="1" applyFont="1" applyFill="1" applyBorder="1" applyAlignment="1">
      <alignment horizontal="center" vertical="top" wrapText="1"/>
    </xf>
    <xf numFmtId="164" fontId="4" fillId="2" borderId="6" xfId="0" applyNumberFormat="1" applyFont="1" applyFill="1" applyBorder="1" applyAlignment="1">
      <alignment horizontal="center" vertical="top"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5" fillId="0" borderId="11" xfId="0" applyFont="1" applyBorder="1" applyAlignment="1">
      <alignment horizontal="left" vertical="top"/>
    </xf>
    <xf numFmtId="0" fontId="5" fillId="0" borderId="12" xfId="0" applyFont="1" applyBorder="1" applyAlignment="1">
      <alignment horizontal="left" vertical="top"/>
    </xf>
    <xf numFmtId="1" fontId="4" fillId="2" borderId="13" xfId="0" applyNumberFormat="1" applyFont="1" applyFill="1" applyBorder="1" applyAlignment="1">
      <alignment horizontal="center" vertical="top" shrinkToFit="1"/>
    </xf>
    <xf numFmtId="0" fontId="4" fillId="2" borderId="13" xfId="0" applyFont="1" applyFill="1" applyBorder="1" applyAlignment="1">
      <alignment horizontal="left" vertical="top" wrapText="1"/>
    </xf>
    <xf numFmtId="1" fontId="9" fillId="2" borderId="13" xfId="0" applyNumberFormat="1" applyFont="1" applyFill="1" applyBorder="1" applyAlignment="1">
      <alignment horizontal="center" vertical="top" shrinkToFit="1"/>
    </xf>
    <xf numFmtId="0" fontId="9" fillId="2" borderId="13" xfId="0" applyFont="1" applyFill="1" applyBorder="1" applyAlignment="1">
      <alignment horizontal="left" vertical="top" wrapText="1"/>
    </xf>
    <xf numFmtId="0" fontId="9" fillId="2" borderId="14" xfId="0" applyFont="1" applyFill="1" applyBorder="1" applyAlignment="1">
      <alignment horizontal="left" vertical="top" wrapText="1"/>
    </xf>
    <xf numFmtId="0" fontId="9" fillId="2" borderId="14" xfId="0" applyFont="1" applyFill="1" applyBorder="1" applyAlignment="1">
      <alignment horizontal="right" vertical="top" wrapText="1"/>
    </xf>
    <xf numFmtId="4" fontId="4" fillId="2" borderId="15" xfId="0" applyNumberFormat="1" applyFont="1" applyFill="1" applyBorder="1" applyAlignment="1">
      <alignment horizontal="center" vertical="top" wrapText="1"/>
    </xf>
    <xf numFmtId="165" fontId="4" fillId="2" borderId="13" xfId="0" applyNumberFormat="1" applyFont="1" applyFill="1" applyBorder="1" applyAlignment="1">
      <alignment horizontal="center" vertical="center" wrapText="1"/>
    </xf>
    <xf numFmtId="2" fontId="4" fillId="2" borderId="13" xfId="0" applyNumberFormat="1" applyFont="1" applyFill="1" applyBorder="1" applyAlignment="1">
      <alignment horizontal="center" vertical="center" wrapText="1"/>
    </xf>
    <xf numFmtId="0" fontId="9" fillId="2" borderId="13" xfId="0" applyFont="1" applyFill="1" applyBorder="1" applyAlignment="1">
      <alignment horizontal="left" vertical="center"/>
    </xf>
    <xf numFmtId="3" fontId="4" fillId="2" borderId="16"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0" fontId="10" fillId="0" borderId="0" xfId="0" applyFont="1" applyAlignment="1">
      <alignment horizontal="left" vertical="top"/>
    </xf>
    <xf numFmtId="1" fontId="4" fillId="2" borderId="9" xfId="0" applyNumberFormat="1" applyFont="1" applyFill="1" applyBorder="1" applyAlignment="1">
      <alignment horizontal="left" vertical="top" shrinkToFit="1"/>
    </xf>
    <xf numFmtId="0" fontId="5" fillId="0" borderId="9" xfId="0" applyFont="1" applyBorder="1" applyAlignment="1">
      <alignment horizontal="left" vertical="top"/>
    </xf>
    <xf numFmtId="0" fontId="5" fillId="0" borderId="17" xfId="0" applyFont="1" applyBorder="1" applyAlignment="1">
      <alignment horizontal="left" vertical="top"/>
    </xf>
    <xf numFmtId="0" fontId="9" fillId="2" borderId="18" xfId="0" applyFont="1" applyFill="1" applyBorder="1" applyAlignment="1">
      <alignment horizontal="left" vertical="top" wrapText="1"/>
    </xf>
    <xf numFmtId="4" fontId="4" fillId="2" borderId="19" xfId="0" applyNumberFormat="1" applyFont="1" applyFill="1" applyBorder="1" applyAlignment="1">
      <alignment horizontal="center" vertical="top" wrapText="1"/>
    </xf>
    <xf numFmtId="0" fontId="9" fillId="2" borderId="17" xfId="0" applyFont="1" applyFill="1" applyBorder="1" applyAlignment="1">
      <alignment horizontal="left" vertical="center"/>
    </xf>
    <xf numFmtId="0" fontId="5" fillId="0" borderId="20" xfId="0" applyFont="1" applyBorder="1" applyAlignment="1">
      <alignment horizontal="left" vertical="top"/>
    </xf>
    <xf numFmtId="1" fontId="9" fillId="2" borderId="1" xfId="0" applyNumberFormat="1" applyFont="1" applyFill="1" applyBorder="1" applyAlignment="1">
      <alignment horizontal="center" vertical="top" shrinkToFit="1"/>
    </xf>
    <xf numFmtId="0" fontId="9" fillId="2" borderId="1" xfId="0" applyFont="1" applyFill="1" applyBorder="1" applyAlignment="1">
      <alignment horizontal="left" vertical="top" wrapText="1"/>
    </xf>
    <xf numFmtId="0" fontId="9" fillId="2" borderId="18" xfId="0" applyFont="1" applyFill="1" applyBorder="1" applyAlignment="1">
      <alignment horizontal="right" vertical="center" wrapText="1"/>
    </xf>
    <xf numFmtId="165" fontId="4"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1" fontId="4" fillId="2" borderId="5" xfId="0" applyNumberFormat="1" applyFont="1" applyFill="1" applyBorder="1" applyAlignment="1">
      <alignment horizontal="left" vertical="top" shrinkToFit="1"/>
    </xf>
    <xf numFmtId="0" fontId="9" fillId="2" borderId="7" xfId="0" applyFont="1" applyFill="1" applyBorder="1" applyAlignment="1">
      <alignment horizontal="left" vertical="top" wrapText="1"/>
    </xf>
    <xf numFmtId="4" fontId="4" fillId="2" borderId="6" xfId="0" applyNumberFormat="1" applyFont="1" applyFill="1" applyBorder="1" applyAlignment="1">
      <alignment horizontal="center" vertical="top" wrapText="1"/>
    </xf>
    <xf numFmtId="1" fontId="4" fillId="2" borderId="9" xfId="0" applyNumberFormat="1" applyFont="1" applyFill="1" applyBorder="1" applyAlignment="1">
      <alignment horizontal="center" vertical="top" shrinkToFit="1"/>
    </xf>
    <xf numFmtId="0" fontId="4" fillId="2" borderId="9"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7" xfId="0" applyFont="1" applyFill="1" applyBorder="1" applyAlignment="1">
      <alignment horizontal="left" vertical="top" wrapText="1"/>
    </xf>
    <xf numFmtId="0" fontId="9" fillId="2" borderId="17" xfId="0" applyFont="1" applyFill="1" applyBorder="1" applyAlignment="1">
      <alignment horizontal="center" vertical="center" wrapText="1"/>
    </xf>
    <xf numFmtId="4" fontId="4" fillId="2" borderId="20" xfId="0" applyNumberFormat="1" applyFont="1" applyFill="1" applyBorder="1" applyAlignment="1">
      <alignment horizontal="center" vertical="top" wrapText="1"/>
    </xf>
    <xf numFmtId="165" fontId="4" fillId="2" borderId="21" xfId="0" applyNumberFormat="1" applyFont="1" applyFill="1" applyBorder="1" applyAlignment="1">
      <alignment horizontal="center" vertical="top" wrapText="1"/>
    </xf>
    <xf numFmtId="2" fontId="4" fillId="2" borderId="9" xfId="0" applyNumberFormat="1" applyFont="1" applyFill="1" applyBorder="1" applyAlignment="1">
      <alignment horizontal="center" vertical="center" wrapText="1"/>
    </xf>
    <xf numFmtId="0" fontId="9" fillId="2" borderId="22" xfId="0" applyFont="1" applyFill="1" applyBorder="1" applyAlignment="1">
      <alignment horizontal="center" vertical="center"/>
    </xf>
    <xf numFmtId="4" fontId="4" fillId="2" borderId="23" xfId="0" applyNumberFormat="1" applyFont="1" applyFill="1" applyBorder="1" applyAlignment="1">
      <alignment horizontal="center" vertical="top" wrapText="1"/>
    </xf>
    <xf numFmtId="164" fontId="4" fillId="2" borderId="21" xfId="0" applyNumberFormat="1" applyFont="1" applyFill="1" applyBorder="1" applyAlignment="1">
      <alignment horizontal="center" vertical="center" wrapText="1"/>
    </xf>
    <xf numFmtId="0" fontId="9" fillId="2" borderId="18" xfId="0" applyFont="1" applyFill="1" applyBorder="1" applyAlignment="1">
      <alignment horizontal="left" vertical="center" wrapText="1"/>
    </xf>
    <xf numFmtId="0" fontId="5" fillId="0" borderId="21" xfId="0" applyFont="1" applyBorder="1" applyAlignment="1">
      <alignment horizontal="left" vertical="top"/>
    </xf>
    <xf numFmtId="0" fontId="9" fillId="2" borderId="24" xfId="0" applyFont="1" applyFill="1" applyBorder="1" applyAlignment="1">
      <alignment horizontal="center" vertical="center"/>
    </xf>
    <xf numFmtId="4" fontId="4" fillId="2" borderId="16" xfId="0" applyNumberFormat="1" applyFont="1" applyFill="1" applyBorder="1" applyAlignment="1">
      <alignment horizontal="center" vertical="top" wrapText="1"/>
    </xf>
    <xf numFmtId="1" fontId="4" fillId="2" borderId="17" xfId="0" applyNumberFormat="1" applyFont="1" applyFill="1" applyBorder="1" applyAlignment="1">
      <alignment horizontal="left" vertical="top" shrinkToFit="1"/>
    </xf>
    <xf numFmtId="0" fontId="4" fillId="2" borderId="17" xfId="0" applyFont="1" applyFill="1" applyBorder="1" applyAlignment="1">
      <alignment horizontal="left" vertical="top" wrapText="1"/>
    </xf>
    <xf numFmtId="1" fontId="4" fillId="2" borderId="1" xfId="0" applyNumberFormat="1" applyFont="1" applyFill="1" applyBorder="1" applyAlignment="1">
      <alignment horizontal="left" vertical="top" shrinkToFit="1"/>
    </xf>
    <xf numFmtId="0" fontId="4"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17" xfId="0" applyFont="1" applyFill="1" applyBorder="1" applyAlignment="1">
      <alignment horizontal="left" vertical="center" wrapText="1"/>
    </xf>
    <xf numFmtId="0" fontId="10" fillId="2" borderId="0" xfId="0" applyFont="1" applyFill="1" applyAlignment="1">
      <alignment horizontal="left" vertical="top"/>
    </xf>
    <xf numFmtId="0" fontId="9" fillId="2" borderId="17" xfId="0" applyFont="1" applyFill="1" applyBorder="1" applyAlignment="1">
      <alignment horizontal="right" vertical="center" wrapText="1"/>
    </xf>
    <xf numFmtId="0" fontId="4" fillId="2" borderId="5" xfId="0" applyFont="1" applyFill="1" applyBorder="1" applyAlignment="1">
      <alignment horizontal="left" vertical="top" wrapText="1"/>
    </xf>
    <xf numFmtId="4" fontId="4" fillId="2" borderId="2" xfId="0" applyNumberFormat="1" applyFont="1" applyFill="1" applyBorder="1" applyAlignment="1">
      <alignment horizontal="center" vertical="top" wrapText="1"/>
    </xf>
    <xf numFmtId="4" fontId="4" fillId="2" borderId="3" xfId="0" applyNumberFormat="1" applyFont="1" applyFill="1" applyBorder="1" applyAlignment="1">
      <alignment horizontal="center" vertical="top" wrapText="1"/>
    </xf>
    <xf numFmtId="0" fontId="5" fillId="0" borderId="25" xfId="0" applyFont="1" applyBorder="1" applyAlignment="1">
      <alignment horizontal="left" vertical="top"/>
    </xf>
    <xf numFmtId="1" fontId="9" fillId="2" borderId="9" xfId="0" applyNumberFormat="1" applyFont="1" applyFill="1" applyBorder="1" applyAlignment="1">
      <alignment horizontal="left" vertical="top" shrinkToFit="1"/>
    </xf>
    <xf numFmtId="4" fontId="4" fillId="2" borderId="14" xfId="0" applyNumberFormat="1" applyFont="1" applyFill="1" applyBorder="1" applyAlignment="1">
      <alignment horizontal="center" vertical="top" wrapText="1"/>
    </xf>
    <xf numFmtId="0" fontId="9" fillId="2" borderId="13" xfId="0" applyFont="1" applyFill="1" applyBorder="1" applyAlignment="1">
      <alignment horizontal="center" vertical="center"/>
    </xf>
    <xf numFmtId="4" fontId="4" fillId="2" borderId="26" xfId="0" applyNumberFormat="1" applyFont="1" applyFill="1" applyBorder="1" applyAlignment="1">
      <alignment horizontal="center" vertical="top" wrapText="1"/>
    </xf>
    <xf numFmtId="164" fontId="4" fillId="2" borderId="27" xfId="0" applyNumberFormat="1" applyFont="1" applyFill="1" applyBorder="1" applyAlignment="1">
      <alignment horizontal="center" vertical="center" wrapText="1"/>
    </xf>
    <xf numFmtId="4" fontId="4" fillId="2" borderId="18" xfId="0" applyNumberFormat="1" applyFont="1" applyFill="1" applyBorder="1" applyAlignment="1">
      <alignment horizontal="center" vertical="top" wrapText="1"/>
    </xf>
    <xf numFmtId="4" fontId="4" fillId="2" borderId="28" xfId="0" applyNumberFormat="1" applyFont="1" applyFill="1" applyBorder="1" applyAlignment="1">
      <alignment horizontal="center" vertical="top" wrapText="1"/>
    </xf>
    <xf numFmtId="4" fontId="4" fillId="2" borderId="24" xfId="0" applyNumberFormat="1" applyFont="1" applyFill="1" applyBorder="1" applyAlignment="1">
      <alignment horizontal="center" vertical="top" wrapText="1"/>
    </xf>
    <xf numFmtId="4" fontId="4" fillId="2" borderId="18" xfId="0" applyNumberFormat="1" applyFont="1" applyFill="1" applyBorder="1" applyAlignment="1">
      <alignment horizontal="center" vertical="center" wrapText="1"/>
    </xf>
    <xf numFmtId="4" fontId="4" fillId="2" borderId="28" xfId="0" applyNumberFormat="1" applyFont="1" applyFill="1" applyBorder="1" applyAlignment="1">
      <alignment horizontal="center" vertical="center" wrapText="1"/>
    </xf>
    <xf numFmtId="0" fontId="9" fillId="2" borderId="19" xfId="0" applyFont="1" applyFill="1" applyBorder="1" applyAlignment="1">
      <alignment horizontal="left" vertical="top" wrapText="1"/>
    </xf>
    <xf numFmtId="0" fontId="9" fillId="2" borderId="18" xfId="0" applyFont="1" applyFill="1" applyBorder="1" applyAlignment="1">
      <alignment horizontal="center" vertical="center" wrapText="1"/>
    </xf>
    <xf numFmtId="0" fontId="9" fillId="2" borderId="1" xfId="0" applyFont="1" applyFill="1" applyBorder="1" applyAlignment="1">
      <alignment horizontal="center" vertical="center" wrapText="1"/>
    </xf>
    <xf numFmtId="164" fontId="4" fillId="2" borderId="2" xfId="0" applyNumberFormat="1" applyFont="1" applyFill="1" applyBorder="1" applyAlignment="1">
      <alignment horizontal="center" vertical="top" wrapText="1"/>
    </xf>
    <xf numFmtId="1" fontId="9" fillId="2" borderId="9" xfId="0" applyNumberFormat="1" applyFont="1" applyFill="1" applyBorder="1" applyAlignment="1">
      <alignment horizontal="center" vertical="top" shrinkToFit="1"/>
    </xf>
    <xf numFmtId="0" fontId="9" fillId="2" borderId="18" xfId="0" applyFont="1" applyFill="1" applyBorder="1" applyAlignment="1">
      <alignment horizontal="center" vertical="top" wrapText="1"/>
    </xf>
    <xf numFmtId="164" fontId="4" fillId="2" borderId="1" xfId="0" applyNumberFormat="1" applyFont="1" applyFill="1" applyBorder="1" applyAlignment="1">
      <alignment horizontal="center" vertical="center" wrapText="1"/>
    </xf>
    <xf numFmtId="1" fontId="9" fillId="2" borderId="1" xfId="0" applyNumberFormat="1" applyFont="1" applyFill="1" applyBorder="1" applyAlignment="1">
      <alignment horizontal="center" vertical="top" shrinkToFit="1"/>
    </xf>
    <xf numFmtId="2" fontId="12" fillId="2" borderId="29" xfId="0" applyNumberFormat="1" applyFont="1" applyFill="1" applyBorder="1" applyAlignment="1">
      <alignment horizontal="center" vertical="center"/>
    </xf>
    <xf numFmtId="1" fontId="9" fillId="2" borderId="5" xfId="0" applyNumberFormat="1" applyFont="1" applyFill="1" applyBorder="1" applyAlignment="1">
      <alignment horizontal="center" vertical="top" shrinkToFit="1"/>
    </xf>
    <xf numFmtId="0" fontId="9" fillId="2" borderId="5" xfId="0" applyFont="1" applyFill="1" applyBorder="1" applyAlignment="1">
      <alignment horizontal="left" vertical="top" wrapText="1"/>
    </xf>
    <xf numFmtId="0" fontId="4" fillId="2" borderId="13" xfId="0" applyFont="1" applyFill="1" applyBorder="1" applyAlignment="1">
      <alignment horizontal="left" vertical="top" wrapText="1"/>
    </xf>
    <xf numFmtId="0" fontId="9" fillId="2" borderId="14" xfId="0" applyFont="1" applyFill="1" applyBorder="1" applyAlignment="1">
      <alignment horizontal="right" vertical="center" wrapText="1"/>
    </xf>
    <xf numFmtId="4" fontId="4" fillId="2" borderId="30" xfId="0" applyNumberFormat="1" applyFont="1" applyFill="1" applyBorder="1" applyAlignment="1">
      <alignment horizontal="center" vertical="top" wrapText="1"/>
    </xf>
    <xf numFmtId="0" fontId="5" fillId="0" borderId="31" xfId="0" applyFont="1" applyBorder="1" applyAlignment="1">
      <alignment horizontal="left" vertical="top"/>
    </xf>
    <xf numFmtId="1" fontId="4" fillId="2" borderId="21" xfId="0" applyNumberFormat="1" applyFont="1" applyFill="1" applyBorder="1" applyAlignment="1">
      <alignment horizontal="center" vertical="top" shrinkToFit="1"/>
    </xf>
    <xf numFmtId="0" fontId="4" fillId="2" borderId="32" xfId="0" applyFont="1" applyFill="1" applyBorder="1" applyAlignment="1">
      <alignment horizontal="left" vertical="top" wrapText="1"/>
    </xf>
    <xf numFmtId="1" fontId="9" fillId="2" borderId="22" xfId="0" applyNumberFormat="1" applyFont="1" applyFill="1" applyBorder="1" applyAlignment="1">
      <alignment horizontal="center" vertical="top" shrinkToFit="1"/>
    </xf>
    <xf numFmtId="0" fontId="5" fillId="0" borderId="24" xfId="0" applyFont="1" applyBorder="1" applyAlignment="1">
      <alignment horizontal="left" vertical="top"/>
    </xf>
    <xf numFmtId="1" fontId="9" fillId="2" borderId="4" xfId="0" applyNumberFormat="1" applyFont="1" applyFill="1" applyBorder="1" applyAlignment="1">
      <alignment horizontal="center" vertical="top" shrinkToFit="1"/>
    </xf>
    <xf numFmtId="1" fontId="9" fillId="2" borderId="0" xfId="0" applyNumberFormat="1" applyFont="1" applyFill="1" applyAlignment="1">
      <alignment horizontal="center" vertical="top" shrinkToFit="1"/>
    </xf>
    <xf numFmtId="3" fontId="4" fillId="5" borderId="1" xfId="0" applyNumberFormat="1" applyFont="1" applyFill="1" applyBorder="1" applyAlignment="1">
      <alignment horizontal="center" vertical="center" wrapText="1"/>
    </xf>
    <xf numFmtId="2" fontId="9" fillId="5" borderId="1" xfId="0" applyNumberFormat="1" applyFont="1" applyFill="1" applyBorder="1" applyAlignment="1">
      <alignment horizontal="center" vertical="center" shrinkToFit="1"/>
    </xf>
    <xf numFmtId="1" fontId="4" fillId="2" borderId="0" xfId="0" applyNumberFormat="1" applyFont="1" applyFill="1" applyAlignment="1">
      <alignment vertical="top" shrinkToFit="1"/>
    </xf>
    <xf numFmtId="1" fontId="9" fillId="2" borderId="23" xfId="0" applyNumberFormat="1" applyFont="1" applyFill="1" applyBorder="1" applyAlignment="1">
      <alignment horizontal="center" vertical="top" shrinkToFit="1"/>
    </xf>
    <xf numFmtId="0" fontId="5" fillId="6" borderId="17" xfId="0" applyFont="1" applyFill="1" applyBorder="1" applyAlignment="1">
      <alignment horizontal="left" vertical="top"/>
    </xf>
    <xf numFmtId="165" fontId="4" fillId="2" borderId="2" xfId="0" applyNumberFormat="1" applyFont="1" applyFill="1" applyBorder="1" applyAlignment="1">
      <alignment horizontal="center" vertical="top" wrapText="1"/>
    </xf>
    <xf numFmtId="2" fontId="9" fillId="2" borderId="1" xfId="0" applyNumberFormat="1" applyFont="1" applyFill="1" applyBorder="1" applyAlignment="1">
      <alignment horizontal="center" vertical="center" shrinkToFit="1"/>
    </xf>
    <xf numFmtId="0" fontId="9" fillId="2" borderId="19" xfId="0" applyFont="1" applyFill="1" applyBorder="1" applyAlignment="1">
      <alignment horizontal="center" vertical="top" wrapText="1"/>
    </xf>
    <xf numFmtId="1" fontId="4" fillId="2" borderId="34" xfId="0" applyNumberFormat="1" applyFont="1" applyFill="1" applyBorder="1" applyAlignment="1">
      <alignment vertical="top" shrinkToFit="1"/>
    </xf>
    <xf numFmtId="0" fontId="5" fillId="0" borderId="23" xfId="0" applyFont="1" applyBorder="1" applyAlignment="1">
      <alignment horizontal="left" vertical="top"/>
    </xf>
    <xf numFmtId="0" fontId="4" fillId="2" borderId="21" xfId="0" applyFont="1" applyFill="1" applyBorder="1" applyAlignment="1">
      <alignment horizontal="left" vertical="top" wrapText="1"/>
    </xf>
    <xf numFmtId="1" fontId="9" fillId="2" borderId="9" xfId="0" applyNumberFormat="1" applyFont="1" applyFill="1" applyBorder="1" applyAlignment="1">
      <alignment horizontal="center" vertical="top" shrinkToFit="1"/>
    </xf>
    <xf numFmtId="0" fontId="9" fillId="2" borderId="20" xfId="0" applyFont="1" applyFill="1" applyBorder="1" applyAlignment="1">
      <alignment horizontal="center" vertical="center" wrapText="1"/>
    </xf>
    <xf numFmtId="4" fontId="4" fillId="2" borderId="17" xfId="0" applyNumberFormat="1" applyFont="1" applyFill="1" applyBorder="1" applyAlignment="1">
      <alignment horizontal="center" vertical="top" wrapText="1"/>
    </xf>
    <xf numFmtId="1" fontId="4" fillId="2" borderId="1" xfId="0" applyNumberFormat="1" applyFont="1" applyFill="1" applyBorder="1" applyAlignment="1">
      <alignment horizontal="center" vertical="center" wrapText="1"/>
    </xf>
    <xf numFmtId="1" fontId="4" fillId="2" borderId="5" xfId="0" applyNumberFormat="1" applyFont="1" applyFill="1" applyBorder="1" applyAlignment="1">
      <alignment horizontal="center" vertical="top" shrinkToFit="1"/>
    </xf>
    <xf numFmtId="1" fontId="9" fillId="2" borderId="7" xfId="0" applyNumberFormat="1" applyFont="1" applyFill="1" applyBorder="1" applyAlignment="1">
      <alignment horizontal="center" vertical="top" shrinkToFit="1"/>
    </xf>
    <xf numFmtId="0" fontId="9" fillId="2" borderId="7" xfId="0" applyFont="1" applyFill="1" applyBorder="1" applyAlignment="1">
      <alignment horizontal="center" vertical="top" wrapText="1"/>
    </xf>
    <xf numFmtId="4" fontId="4" fillId="0" borderId="6" xfId="0" applyNumberFormat="1" applyFont="1" applyBorder="1" applyAlignment="1">
      <alignment horizontal="center" vertical="center" wrapText="1"/>
    </xf>
    <xf numFmtId="165" fontId="4" fillId="2" borderId="6" xfId="0" applyNumberFormat="1" applyFont="1" applyFill="1" applyBorder="1" applyAlignment="1">
      <alignment horizontal="center" vertical="center" shrinkToFit="1"/>
    </xf>
    <xf numFmtId="1" fontId="9" fillId="2" borderId="7" xfId="0" applyNumberFormat="1" applyFont="1" applyFill="1" applyBorder="1" applyAlignment="1">
      <alignment horizontal="center" vertical="center" shrinkToFit="1"/>
    </xf>
    <xf numFmtId="2" fontId="9" fillId="2" borderId="35" xfId="0" applyNumberFormat="1" applyFont="1" applyFill="1" applyBorder="1" applyAlignment="1">
      <alignment horizontal="center" vertical="center" shrinkToFit="1"/>
    </xf>
    <xf numFmtId="4" fontId="4" fillId="2" borderId="8" xfId="0" applyNumberFormat="1" applyFont="1" applyFill="1" applyBorder="1" applyAlignment="1">
      <alignment horizontal="center" vertical="center" wrapText="1"/>
    </xf>
    <xf numFmtId="164" fontId="4" fillId="2" borderId="6" xfId="0" applyNumberFormat="1" applyFont="1" applyFill="1" applyBorder="1" applyAlignment="1">
      <alignment horizontal="center" vertical="center" shrinkToFit="1"/>
    </xf>
    <xf numFmtId="0" fontId="4" fillId="2" borderId="13" xfId="0" applyFont="1" applyFill="1" applyBorder="1" applyAlignment="1">
      <alignment horizontal="center" vertical="top" wrapText="1"/>
    </xf>
    <xf numFmtId="1" fontId="9" fillId="2" borderId="13" xfId="0" applyNumberFormat="1" applyFont="1" applyFill="1" applyBorder="1" applyAlignment="1">
      <alignment horizontal="center" vertical="top" shrinkToFit="1"/>
    </xf>
    <xf numFmtId="0" fontId="9" fillId="2" borderId="14" xfId="0" applyFont="1" applyFill="1" applyBorder="1" applyAlignment="1">
      <alignment horizontal="left" vertical="center" wrapText="1"/>
    </xf>
    <xf numFmtId="4" fontId="4" fillId="2" borderId="30" xfId="0" applyNumberFormat="1" applyFont="1" applyFill="1" applyBorder="1" applyAlignment="1">
      <alignment horizontal="center" vertical="top"/>
    </xf>
    <xf numFmtId="0" fontId="4" fillId="2" borderId="13" xfId="0" applyFont="1" applyFill="1" applyBorder="1" applyAlignment="1">
      <alignment horizontal="center" vertical="center" wrapText="1"/>
    </xf>
    <xf numFmtId="1" fontId="4" fillId="2" borderId="17" xfId="0" applyNumberFormat="1" applyFont="1" applyFill="1" applyBorder="1" applyAlignment="1">
      <alignment horizontal="center" vertical="top" shrinkToFit="1"/>
    </xf>
    <xf numFmtId="0" fontId="4" fillId="2" borderId="17" xfId="0" applyFont="1" applyFill="1" applyBorder="1" applyAlignment="1">
      <alignment horizontal="center" vertical="top" wrapText="1"/>
    </xf>
    <xf numFmtId="164" fontId="4" fillId="2" borderId="36" xfId="0" applyNumberFormat="1" applyFont="1" applyFill="1" applyBorder="1" applyAlignment="1">
      <alignment horizontal="center" vertical="center" wrapText="1"/>
    </xf>
    <xf numFmtId="1" fontId="4" fillId="2" borderId="20" xfId="0" applyNumberFormat="1" applyFont="1" applyFill="1" applyBorder="1" applyAlignment="1">
      <alignment horizontal="left" vertical="top" shrinkToFit="1"/>
    </xf>
    <xf numFmtId="2" fontId="4" fillId="2" borderId="1" xfId="0" applyNumberFormat="1" applyFont="1" applyFill="1" applyBorder="1" applyAlignment="1">
      <alignment horizontal="center" vertical="center" wrapText="1"/>
    </xf>
    <xf numFmtId="0" fontId="4" fillId="2" borderId="9" xfId="0" applyFont="1" applyFill="1" applyBorder="1" applyAlignment="1">
      <alignment horizontal="left" vertical="center" wrapText="1"/>
    </xf>
    <xf numFmtId="4" fontId="4" fillId="0" borderId="19" xfId="0" applyNumberFormat="1" applyFont="1" applyBorder="1" applyAlignment="1">
      <alignment horizontal="center" vertical="top" wrapText="1"/>
    </xf>
    <xf numFmtId="0" fontId="9" fillId="2" borderId="7" xfId="0" applyFont="1" applyFill="1" applyBorder="1" applyAlignment="1">
      <alignment horizontal="left" vertical="center" wrapText="1"/>
    </xf>
    <xf numFmtId="4" fontId="4" fillId="2" borderId="8" xfId="0" applyNumberFormat="1"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14" xfId="0" applyFont="1" applyFill="1" applyBorder="1" applyAlignment="1">
      <alignment horizontal="center" vertical="top" wrapText="1"/>
    </xf>
    <xf numFmtId="4" fontId="4" fillId="2" borderId="1" xfId="0" applyNumberFormat="1" applyFont="1" applyFill="1" applyBorder="1" applyAlignment="1">
      <alignment horizontal="center" vertical="top"/>
    </xf>
    <xf numFmtId="1" fontId="4" fillId="2" borderId="13" xfId="0" applyNumberFormat="1" applyFont="1" applyFill="1" applyBorder="1" applyAlignment="1">
      <alignment horizontal="center" vertical="center" wrapText="1"/>
    </xf>
    <xf numFmtId="0" fontId="9" fillId="2" borderId="13" xfId="0" applyFont="1" applyFill="1" applyBorder="1" applyAlignment="1">
      <alignment horizontal="center" vertical="center" wrapText="1"/>
    </xf>
    <xf numFmtId="4" fontId="4" fillId="2" borderId="26" xfId="0" applyNumberFormat="1" applyFont="1" applyFill="1" applyBorder="1" applyAlignment="1">
      <alignment horizontal="center" vertical="top"/>
    </xf>
    <xf numFmtId="0" fontId="4" fillId="2" borderId="5" xfId="0" applyFont="1" applyFill="1" applyBorder="1" applyAlignment="1">
      <alignment horizontal="center" vertical="top" wrapText="1"/>
    </xf>
    <xf numFmtId="4" fontId="4" fillId="2" borderId="24" xfId="0" applyNumberFormat="1" applyFont="1" applyFill="1" applyBorder="1" applyAlignment="1">
      <alignment horizontal="center" vertical="top"/>
    </xf>
    <xf numFmtId="1" fontId="4" fillId="2" borderId="13" xfId="0" applyNumberFormat="1" applyFont="1" applyFill="1" applyBorder="1" applyAlignment="1">
      <alignment horizontal="center" vertical="top" shrinkToFit="1"/>
    </xf>
    <xf numFmtId="0" fontId="9" fillId="2" borderId="19" xfId="0" applyFont="1" applyFill="1" applyBorder="1" applyAlignment="1">
      <alignment horizontal="left" vertical="center" wrapText="1"/>
    </xf>
    <xf numFmtId="1" fontId="9" fillId="2" borderId="2" xfId="0" applyNumberFormat="1" applyFont="1" applyFill="1" applyBorder="1" applyAlignment="1">
      <alignment horizontal="center" vertical="top" shrinkToFit="1"/>
    </xf>
    <xf numFmtId="0" fontId="9" fillId="2" borderId="1" xfId="0" applyFont="1" applyFill="1" applyBorder="1" applyAlignment="1">
      <alignment horizontal="left" vertical="center" wrapText="1"/>
    </xf>
    <xf numFmtId="0" fontId="4" fillId="2" borderId="27" xfId="0" applyFont="1" applyFill="1" applyBorder="1" applyAlignment="1">
      <alignment horizontal="left" vertical="top" wrapText="1"/>
    </xf>
    <xf numFmtId="0" fontId="9" fillId="2" borderId="37" xfId="0" applyFont="1" applyFill="1" applyBorder="1" applyAlignment="1">
      <alignment horizontal="left" vertical="top" wrapText="1"/>
    </xf>
    <xf numFmtId="0" fontId="4" fillId="2" borderId="14" xfId="0" applyFont="1" applyFill="1" applyBorder="1" applyAlignment="1">
      <alignment horizontal="left" vertical="top" wrapText="1"/>
    </xf>
    <xf numFmtId="4" fontId="4" fillId="2" borderId="14" xfId="0" applyNumberFormat="1" applyFont="1" applyFill="1" applyBorder="1" applyAlignment="1">
      <alignment horizontal="left" vertical="top" wrapText="1"/>
    </xf>
    <xf numFmtId="165" fontId="4" fillId="2" borderId="27" xfId="0" applyNumberFormat="1" applyFont="1" applyFill="1" applyBorder="1" applyAlignment="1">
      <alignment horizontal="center" vertical="center"/>
    </xf>
    <xf numFmtId="4" fontId="4" fillId="2" borderId="13" xfId="0" applyNumberFormat="1" applyFont="1" applyFill="1" applyBorder="1" applyAlignment="1">
      <alignment horizontal="center" vertical="center"/>
    </xf>
    <xf numFmtId="2" fontId="9" fillId="2" borderId="13" xfId="0" applyNumberFormat="1" applyFont="1" applyFill="1" applyBorder="1" applyAlignment="1">
      <alignment horizontal="center" vertical="center" shrinkToFit="1"/>
    </xf>
    <xf numFmtId="164" fontId="4" fillId="2" borderId="27" xfId="0" applyNumberFormat="1" applyFont="1" applyFill="1" applyBorder="1" applyAlignment="1">
      <alignment horizontal="center" vertical="center"/>
    </xf>
    <xf numFmtId="0" fontId="9" fillId="2" borderId="0" xfId="0" applyFont="1" applyFill="1" applyAlignment="1">
      <alignment horizontal="left" vertical="top" wrapText="1"/>
    </xf>
    <xf numFmtId="0" fontId="4" fillId="2" borderId="18" xfId="0" applyFont="1" applyFill="1" applyBorder="1" applyAlignment="1">
      <alignment horizontal="left" vertical="top" wrapText="1"/>
    </xf>
    <xf numFmtId="4" fontId="4" fillId="2" borderId="18" xfId="0" applyNumberFormat="1" applyFont="1" applyFill="1" applyBorder="1" applyAlignment="1">
      <alignment horizontal="center" vertical="center"/>
    </xf>
    <xf numFmtId="4" fontId="4" fillId="2" borderId="28" xfId="0" applyNumberFormat="1" applyFont="1" applyFill="1" applyBorder="1" applyAlignment="1">
      <alignment horizontal="center" vertical="top"/>
    </xf>
    <xf numFmtId="1" fontId="4" fillId="2" borderId="1" xfId="0" applyNumberFormat="1" applyFont="1" applyFill="1" applyBorder="1" applyAlignment="1">
      <alignment horizontal="center" vertical="top" shrinkToFit="1"/>
    </xf>
    <xf numFmtId="0" fontId="4" fillId="2" borderId="2" xfId="0" applyFont="1" applyFill="1" applyBorder="1" applyAlignment="1">
      <alignment horizontal="center" vertical="top" wrapText="1"/>
    </xf>
    <xf numFmtId="0" fontId="9" fillId="2" borderId="4" xfId="0" applyFont="1" applyFill="1" applyBorder="1" applyAlignment="1">
      <alignment horizontal="left" vertical="top" wrapText="1"/>
    </xf>
    <xf numFmtId="0" fontId="9" fillId="2" borderId="18" xfId="0" applyFont="1" applyFill="1" applyBorder="1" applyAlignment="1">
      <alignment horizontal="right" vertical="top" wrapText="1"/>
    </xf>
    <xf numFmtId="4" fontId="4" fillId="2" borderId="20" xfId="0" applyNumberFormat="1" applyFont="1" applyFill="1" applyBorder="1" applyAlignment="1">
      <alignment horizontal="center" vertical="center"/>
    </xf>
    <xf numFmtId="165"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center" vertical="center"/>
    </xf>
    <xf numFmtId="4" fontId="4" fillId="2" borderId="23" xfId="0" applyNumberFormat="1" applyFont="1" applyFill="1" applyBorder="1" applyAlignment="1">
      <alignment horizontal="center" vertical="top"/>
    </xf>
    <xf numFmtId="164" fontId="4" fillId="2" borderId="2" xfId="0" applyNumberFormat="1" applyFont="1" applyFill="1" applyBorder="1" applyAlignment="1">
      <alignment horizontal="center" vertical="center"/>
    </xf>
    <xf numFmtId="0" fontId="4" fillId="2" borderId="20" xfId="0" applyFont="1" applyFill="1" applyBorder="1" applyAlignment="1">
      <alignment horizontal="left" vertical="top" wrapText="1"/>
    </xf>
    <xf numFmtId="4" fontId="4" fillId="2" borderId="19" xfId="0" applyNumberFormat="1" applyFont="1" applyFill="1" applyBorder="1" applyAlignment="1">
      <alignment horizontal="center" vertical="center"/>
    </xf>
    <xf numFmtId="4" fontId="4" fillId="2" borderId="16" xfId="0" applyNumberFormat="1" applyFont="1" applyFill="1" applyBorder="1" applyAlignment="1">
      <alignment horizontal="center" vertical="top"/>
    </xf>
    <xf numFmtId="4" fontId="4" fillId="2" borderId="19" xfId="0" applyNumberFormat="1" applyFont="1" applyFill="1" applyBorder="1" applyAlignment="1">
      <alignment horizontal="center" vertical="center" wrapText="1"/>
    </xf>
    <xf numFmtId="0" fontId="4" fillId="2" borderId="25" xfId="0" applyFont="1" applyFill="1" applyBorder="1" applyAlignment="1">
      <alignment horizontal="left" vertical="top" wrapText="1"/>
    </xf>
    <xf numFmtId="0" fontId="9" fillId="2" borderId="7" xfId="0" applyFont="1" applyFill="1" applyBorder="1" applyAlignment="1">
      <alignment horizontal="right" vertical="top" wrapText="1"/>
    </xf>
    <xf numFmtId="4" fontId="4" fillId="2" borderId="6" xfId="0" applyNumberFormat="1" applyFont="1" applyFill="1" applyBorder="1" applyAlignment="1">
      <alignment horizontal="center" vertical="center" wrapText="1"/>
    </xf>
    <xf numFmtId="165" fontId="4" fillId="2" borderId="13" xfId="0" applyNumberFormat="1" applyFont="1" applyFill="1" applyBorder="1" applyAlignment="1">
      <alignment horizontal="center" vertical="center"/>
    </xf>
    <xf numFmtId="0" fontId="9" fillId="2" borderId="9" xfId="0" applyFont="1" applyFill="1" applyBorder="1" applyAlignment="1">
      <alignment horizontal="center" vertical="center"/>
    </xf>
    <xf numFmtId="0" fontId="9" fillId="2" borderId="9" xfId="0" applyFont="1" applyFill="1" applyBorder="1" applyAlignment="1">
      <alignment horizontal="center" vertical="center" wrapText="1"/>
    </xf>
    <xf numFmtId="0" fontId="4" fillId="2" borderId="1" xfId="0" applyFont="1" applyFill="1" applyBorder="1" applyAlignment="1">
      <alignment horizontal="center" vertical="top" wrapText="1"/>
    </xf>
    <xf numFmtId="1" fontId="9" fillId="2" borderId="18" xfId="0" applyNumberFormat="1" applyFont="1" applyFill="1" applyBorder="1" applyAlignment="1">
      <alignment horizontal="center" vertical="top" shrinkToFit="1"/>
    </xf>
    <xf numFmtId="165" fontId="4" fillId="2" borderId="2" xfId="0" applyNumberFormat="1" applyFont="1" applyFill="1" applyBorder="1" applyAlignment="1">
      <alignment horizontal="center" vertical="top" shrinkToFit="1"/>
    </xf>
    <xf numFmtId="2" fontId="4" fillId="2" borderId="1" xfId="0" applyNumberFormat="1" applyFont="1" applyFill="1" applyBorder="1" applyAlignment="1">
      <alignment horizontal="center" vertical="center" shrinkToFit="1"/>
    </xf>
    <xf numFmtId="0" fontId="9" fillId="2" borderId="1" xfId="0" applyFont="1" applyFill="1" applyBorder="1" applyAlignment="1">
      <alignment horizontal="center" vertical="center" wrapText="1"/>
    </xf>
    <xf numFmtId="164" fontId="4" fillId="2" borderId="2" xfId="0" applyNumberFormat="1" applyFont="1" applyFill="1" applyBorder="1" applyAlignment="1">
      <alignment horizontal="center" vertical="top" shrinkToFit="1"/>
    </xf>
    <xf numFmtId="1" fontId="9" fillId="2" borderId="14" xfId="0" applyNumberFormat="1" applyFont="1" applyFill="1" applyBorder="1" applyAlignment="1">
      <alignment horizontal="center" vertical="top" shrinkToFit="1"/>
    </xf>
    <xf numFmtId="165" fontId="4" fillId="2" borderId="15" xfId="0" applyNumberFormat="1" applyFont="1" applyFill="1" applyBorder="1" applyAlignment="1">
      <alignment horizontal="center" vertical="top" shrinkToFit="1"/>
    </xf>
    <xf numFmtId="1" fontId="4" fillId="2" borderId="14" xfId="0" applyNumberFormat="1" applyFont="1" applyFill="1" applyBorder="1" applyAlignment="1">
      <alignment horizontal="center" vertical="center" shrinkToFit="1"/>
    </xf>
    <xf numFmtId="4" fontId="4" fillId="2" borderId="30" xfId="0" quotePrefix="1" applyNumberFormat="1" applyFont="1" applyFill="1" applyBorder="1" applyAlignment="1">
      <alignment horizontal="center" vertical="top" wrapText="1"/>
    </xf>
    <xf numFmtId="164" fontId="4" fillId="2" borderId="15" xfId="0" applyNumberFormat="1" applyFont="1" applyFill="1" applyBorder="1" applyAlignment="1">
      <alignment horizontal="center" vertical="center" shrinkToFit="1"/>
    </xf>
    <xf numFmtId="165" fontId="4" fillId="2" borderId="25" xfId="0" applyNumberFormat="1" applyFont="1" applyFill="1" applyBorder="1" applyAlignment="1">
      <alignment horizontal="center" vertical="top" shrinkToFit="1"/>
    </xf>
    <xf numFmtId="2" fontId="4" fillId="2" borderId="5" xfId="0" applyNumberFormat="1" applyFont="1" applyFill="1" applyBorder="1" applyAlignment="1">
      <alignment horizontal="center" vertical="center" shrinkToFit="1"/>
    </xf>
    <xf numFmtId="164" fontId="4" fillId="2" borderId="25" xfId="0" applyNumberFormat="1" applyFont="1" applyFill="1" applyBorder="1" applyAlignment="1">
      <alignment horizontal="center" vertical="top" shrinkToFit="1"/>
    </xf>
    <xf numFmtId="4" fontId="4" fillId="2" borderId="18" xfId="0" applyNumberFormat="1" applyFont="1" applyFill="1" applyBorder="1" applyAlignment="1">
      <alignment horizontal="center" vertical="top"/>
    </xf>
    <xf numFmtId="164" fontId="4" fillId="2" borderId="1" xfId="0" applyNumberFormat="1" applyFont="1" applyFill="1" applyBorder="1" applyAlignment="1">
      <alignment horizontal="center" vertical="center"/>
    </xf>
    <xf numFmtId="0" fontId="9" fillId="2" borderId="17" xfId="0" applyFont="1" applyFill="1" applyBorder="1" applyAlignment="1">
      <alignment horizontal="right" vertical="top" wrapText="1"/>
    </xf>
    <xf numFmtId="1" fontId="4" fillId="2" borderId="9" xfId="0" applyNumberFormat="1" applyFont="1" applyFill="1" applyBorder="1" applyAlignment="1">
      <alignment horizontal="center" vertical="center" wrapText="1"/>
    </xf>
    <xf numFmtId="0" fontId="9" fillId="2" borderId="9" xfId="0" applyFont="1" applyFill="1" applyBorder="1" applyAlignment="1">
      <alignment horizontal="center" vertical="center"/>
    </xf>
    <xf numFmtId="0" fontId="4" fillId="2" borderId="5" xfId="0" applyFont="1" applyFill="1" applyBorder="1" applyAlignment="1">
      <alignment horizontal="left" vertical="center" wrapText="1"/>
    </xf>
    <xf numFmtId="0" fontId="9" fillId="2" borderId="35" xfId="0" applyFont="1" applyFill="1" applyBorder="1" applyAlignment="1">
      <alignment horizontal="center" vertical="center"/>
    </xf>
    <xf numFmtId="0" fontId="13" fillId="2" borderId="13" xfId="0" applyFont="1" applyFill="1" applyBorder="1" applyAlignment="1">
      <alignment horizontal="center" vertical="center"/>
    </xf>
    <xf numFmtId="164" fontId="4" fillId="2" borderId="27" xfId="0" applyNumberFormat="1" applyFont="1" applyFill="1" applyBorder="1" applyAlignment="1">
      <alignment horizontal="center" vertical="top" wrapText="1"/>
    </xf>
    <xf numFmtId="1" fontId="4" fillId="2" borderId="1" xfId="0" applyNumberFormat="1" applyFont="1" applyFill="1" applyBorder="1" applyAlignment="1">
      <alignment horizontal="center" vertical="top" shrinkToFit="1"/>
    </xf>
    <xf numFmtId="0" fontId="4" fillId="2" borderId="1" xfId="0" applyFont="1" applyFill="1" applyBorder="1" applyAlignment="1">
      <alignment horizontal="left" vertical="top" wrapText="1"/>
    </xf>
    <xf numFmtId="4" fontId="4" fillId="2" borderId="19" xfId="0" applyNumberFormat="1" applyFont="1" applyFill="1" applyBorder="1" applyAlignment="1">
      <alignment horizontal="center" vertical="top"/>
    </xf>
    <xf numFmtId="3" fontId="4" fillId="2" borderId="1" xfId="0" applyNumberFormat="1" applyFont="1" applyFill="1" applyBorder="1" applyAlignment="1">
      <alignment horizontal="center" vertical="center"/>
    </xf>
    <xf numFmtId="0" fontId="5" fillId="0" borderId="38" xfId="0" applyFont="1" applyBorder="1" applyAlignment="1">
      <alignment horizontal="left" vertical="top"/>
    </xf>
    <xf numFmtId="1" fontId="4" fillId="2" borderId="39" xfId="0" applyNumberFormat="1" applyFont="1" applyFill="1" applyBorder="1" applyAlignment="1">
      <alignment horizontal="center" vertical="top" shrinkToFit="1"/>
    </xf>
    <xf numFmtId="0" fontId="4" fillId="2" borderId="2" xfId="0" applyFont="1" applyFill="1" applyBorder="1" applyAlignment="1">
      <alignment horizontal="left" vertical="top" wrapText="1"/>
    </xf>
    <xf numFmtId="4" fontId="4" fillId="2" borderId="25" xfId="0" applyNumberFormat="1" applyFont="1" applyFill="1" applyBorder="1" applyAlignment="1">
      <alignment horizontal="center" vertical="top" wrapText="1"/>
    </xf>
    <xf numFmtId="2" fontId="4" fillId="2" borderId="7" xfId="0" applyNumberFormat="1" applyFont="1" applyFill="1" applyBorder="1" applyAlignment="1">
      <alignment horizontal="center" vertical="center" shrinkToFit="1"/>
    </xf>
    <xf numFmtId="4" fontId="4" fillId="2" borderId="40" xfId="0" applyNumberFormat="1" applyFont="1" applyFill="1" applyBorder="1" applyAlignment="1">
      <alignment horizontal="center" vertical="top" wrapText="1"/>
    </xf>
    <xf numFmtId="164" fontId="4" fillId="2" borderId="6" xfId="0" applyNumberFormat="1" applyFont="1" applyFill="1" applyBorder="1" applyAlignment="1">
      <alignment horizontal="center" vertical="top" shrinkToFit="1"/>
    </xf>
    <xf numFmtId="3" fontId="4" fillId="2" borderId="13" xfId="0" applyNumberFormat="1" applyFont="1" applyFill="1" applyBorder="1" applyAlignment="1">
      <alignment horizontal="center" vertical="center"/>
    </xf>
    <xf numFmtId="4" fontId="4" fillId="2" borderId="14" xfId="0" applyNumberFormat="1" applyFont="1" applyFill="1" applyBorder="1" applyAlignment="1">
      <alignment horizontal="center" vertical="center" wrapText="1"/>
    </xf>
    <xf numFmtId="165" fontId="4" fillId="2" borderId="27" xfId="0" applyNumberFormat="1" applyFont="1" applyFill="1" applyBorder="1" applyAlignment="1">
      <alignment horizontal="center" vertical="center" shrinkToFit="1"/>
    </xf>
    <xf numFmtId="164" fontId="4" fillId="2" borderId="13" xfId="0" applyNumberFormat="1" applyFont="1" applyFill="1" applyBorder="1" applyAlignment="1">
      <alignment horizontal="center" vertical="center" shrinkToFit="1"/>
    </xf>
    <xf numFmtId="2" fontId="9" fillId="2" borderId="14" xfId="0" applyNumberFormat="1" applyFont="1" applyFill="1" applyBorder="1" applyAlignment="1">
      <alignment horizontal="center" vertical="center" shrinkToFit="1"/>
    </xf>
    <xf numFmtId="4" fontId="9" fillId="2" borderId="26" xfId="0" applyNumberFormat="1" applyFont="1" applyFill="1" applyBorder="1" applyAlignment="1">
      <alignment horizontal="center" vertical="top" wrapText="1"/>
    </xf>
    <xf numFmtId="164" fontId="4" fillId="2" borderId="27" xfId="0" applyNumberFormat="1" applyFont="1" applyFill="1" applyBorder="1" applyAlignment="1">
      <alignment horizontal="center" vertical="top" shrinkToFit="1"/>
    </xf>
    <xf numFmtId="4" fontId="4" fillId="2" borderId="23" xfId="0" applyNumberFormat="1" applyFont="1" applyFill="1" applyBorder="1" applyAlignment="1">
      <alignment horizontal="center" vertical="center" wrapText="1"/>
    </xf>
    <xf numFmtId="165" fontId="4" fillId="2" borderId="19" xfId="0" applyNumberFormat="1" applyFont="1" applyFill="1" applyBorder="1" applyAlignment="1">
      <alignment horizontal="center" vertical="center"/>
    </xf>
    <xf numFmtId="1" fontId="4" fillId="2" borderId="18" xfId="0" applyNumberFormat="1" applyFont="1" applyFill="1" applyBorder="1" applyAlignment="1">
      <alignment horizontal="center" vertical="center" shrinkToFit="1"/>
    </xf>
    <xf numFmtId="2" fontId="9" fillId="2" borderId="24" xfId="0" applyNumberFormat="1" applyFont="1" applyFill="1" applyBorder="1" applyAlignment="1">
      <alignment horizontal="center" vertical="center" shrinkToFit="1"/>
    </xf>
    <xf numFmtId="4" fontId="9" fillId="2" borderId="23" xfId="0" applyNumberFormat="1" applyFont="1" applyFill="1" applyBorder="1" applyAlignment="1">
      <alignment horizontal="center" vertical="top" wrapText="1"/>
    </xf>
    <xf numFmtId="164" fontId="4" fillId="2" borderId="19" xfId="0" applyNumberFormat="1" applyFont="1" applyFill="1" applyBorder="1" applyAlignment="1">
      <alignment horizontal="center" vertical="top"/>
    </xf>
    <xf numFmtId="165" fontId="4" fillId="2" borderId="2" xfId="0" applyNumberFormat="1" applyFont="1" applyFill="1" applyBorder="1" applyAlignment="1">
      <alignment horizontal="center" vertical="center" shrinkToFit="1"/>
    </xf>
    <xf numFmtId="2" fontId="9" fillId="2" borderId="18" xfId="0" applyNumberFormat="1" applyFont="1" applyFill="1" applyBorder="1" applyAlignment="1">
      <alignment horizontal="center" vertical="center" shrinkToFit="1"/>
    </xf>
    <xf numFmtId="4" fontId="9" fillId="2" borderId="28"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shrinkToFit="1"/>
    </xf>
    <xf numFmtId="1" fontId="9" fillId="2" borderId="41" xfId="0" applyNumberFormat="1" applyFont="1" applyFill="1" applyBorder="1" applyAlignment="1">
      <alignment horizontal="center" vertical="top" shrinkToFit="1"/>
    </xf>
    <xf numFmtId="0" fontId="9" fillId="2" borderId="41" xfId="0" applyFont="1" applyFill="1" applyBorder="1" applyAlignment="1">
      <alignment horizontal="left" vertical="top" wrapText="1"/>
    </xf>
    <xf numFmtId="0" fontId="9" fillId="2" borderId="41" xfId="0" applyFont="1" applyFill="1" applyBorder="1" applyAlignment="1">
      <alignment horizontal="left" vertical="center" wrapText="1"/>
    </xf>
    <xf numFmtId="4" fontId="4" fillId="2" borderId="31" xfId="0" applyNumberFormat="1" applyFont="1" applyFill="1" applyBorder="1" applyAlignment="1">
      <alignment horizontal="center" vertical="center" wrapText="1"/>
    </xf>
    <xf numFmtId="165" fontId="4" fillId="2" borderId="42" xfId="0" applyNumberFormat="1" applyFont="1" applyFill="1" applyBorder="1" applyAlignment="1">
      <alignment horizontal="center" vertical="center" shrinkToFit="1"/>
    </xf>
    <xf numFmtId="1" fontId="4" fillId="2" borderId="41" xfId="0" applyNumberFormat="1" applyFont="1" applyFill="1" applyBorder="1" applyAlignment="1">
      <alignment horizontal="center" vertical="center" shrinkToFit="1"/>
    </xf>
    <xf numFmtId="2" fontId="9" fillId="2" borderId="43" xfId="0" applyNumberFormat="1" applyFont="1" applyFill="1" applyBorder="1" applyAlignment="1">
      <alignment horizontal="center" vertical="center" shrinkToFit="1"/>
    </xf>
    <xf numFmtId="0" fontId="9" fillId="2" borderId="44" xfId="0" applyFont="1" applyFill="1" applyBorder="1" applyAlignment="1">
      <alignment horizontal="center" vertical="center" wrapText="1"/>
    </xf>
    <xf numFmtId="164" fontId="4" fillId="2" borderId="42" xfId="0" applyNumberFormat="1" applyFont="1" applyFill="1" applyBorder="1" applyAlignment="1">
      <alignment horizontal="center" vertical="center" shrinkToFit="1"/>
    </xf>
    <xf numFmtId="1" fontId="4" fillId="2" borderId="38" xfId="0" applyNumberFormat="1" applyFont="1" applyFill="1" applyBorder="1" applyAlignment="1">
      <alignment horizontal="center" vertical="top" shrinkToFit="1"/>
    </xf>
    <xf numFmtId="0" fontId="4" fillId="2" borderId="38" xfId="0" applyFont="1" applyFill="1" applyBorder="1" applyAlignment="1">
      <alignment horizontal="left" vertical="top" wrapText="1"/>
    </xf>
    <xf numFmtId="1" fontId="9" fillId="2" borderId="38" xfId="0" applyNumberFormat="1" applyFont="1" applyFill="1" applyBorder="1" applyAlignment="1">
      <alignment horizontal="center" vertical="top" shrinkToFit="1"/>
    </xf>
    <xf numFmtId="0" fontId="9" fillId="2" borderId="38" xfId="0" applyFont="1" applyFill="1" applyBorder="1" applyAlignment="1">
      <alignment horizontal="left" vertical="top" wrapText="1"/>
    </xf>
    <xf numFmtId="0" fontId="9" fillId="2" borderId="38" xfId="0" applyFont="1" applyFill="1" applyBorder="1" applyAlignment="1">
      <alignment horizontal="left" vertical="center" wrapText="1"/>
    </xf>
    <xf numFmtId="4" fontId="9" fillId="2" borderId="31" xfId="0" applyNumberFormat="1" applyFont="1" applyFill="1" applyBorder="1" applyAlignment="1">
      <alignment horizontal="center" vertical="top" wrapText="1"/>
    </xf>
    <xf numFmtId="165" fontId="4" fillId="2" borderId="31" xfId="0" applyNumberFormat="1" applyFont="1" applyFill="1" applyBorder="1" applyAlignment="1">
      <alignment horizontal="center" vertical="center" shrinkToFit="1"/>
    </xf>
    <xf numFmtId="1" fontId="4" fillId="2" borderId="38" xfId="0" applyNumberFormat="1" applyFont="1" applyFill="1" applyBorder="1" applyAlignment="1">
      <alignment horizontal="center" vertical="center" shrinkToFit="1"/>
    </xf>
    <xf numFmtId="0" fontId="4" fillId="2" borderId="45" xfId="0" applyFont="1" applyFill="1" applyBorder="1" applyAlignment="1">
      <alignment horizontal="left" wrapText="1"/>
    </xf>
    <xf numFmtId="0" fontId="4" fillId="2" borderId="45" xfId="0" applyFont="1" applyFill="1" applyBorder="1" applyAlignment="1">
      <alignment horizontal="left" vertical="top" wrapText="1"/>
    </xf>
    <xf numFmtId="0" fontId="9" fillId="2" borderId="45" xfId="0" applyFont="1" applyFill="1" applyBorder="1" applyAlignment="1">
      <alignment horizontal="left" wrapText="1"/>
    </xf>
    <xf numFmtId="4" fontId="4" fillId="2" borderId="46" xfId="0" applyNumberFormat="1" applyFont="1" applyFill="1" applyBorder="1" applyAlignment="1">
      <alignment horizontal="center" vertical="top" wrapText="1"/>
    </xf>
    <xf numFmtId="165" fontId="4" fillId="2" borderId="46" xfId="0" applyNumberFormat="1" applyFont="1" applyFill="1" applyBorder="1" applyAlignment="1">
      <alignment horizontal="left" vertical="top" wrapText="1"/>
    </xf>
    <xf numFmtId="0" fontId="4" fillId="2" borderId="45" xfId="0" applyFont="1" applyFill="1" applyBorder="1" applyAlignment="1">
      <alignment horizontal="left" vertical="center" wrapText="1"/>
    </xf>
    <xf numFmtId="0" fontId="9" fillId="2" borderId="47" xfId="0" applyFont="1" applyFill="1" applyBorder="1" applyAlignment="1">
      <alignment horizontal="center" vertical="center"/>
    </xf>
    <xf numFmtId="0" fontId="6" fillId="2" borderId="48" xfId="0" applyFont="1" applyFill="1" applyBorder="1" applyAlignment="1">
      <alignment horizontal="left" vertical="top"/>
    </xf>
    <xf numFmtId="164" fontId="6" fillId="2" borderId="48" xfId="0" applyNumberFormat="1" applyFont="1" applyFill="1" applyBorder="1" applyAlignment="1">
      <alignment horizontal="left" vertical="top"/>
    </xf>
    <xf numFmtId="0" fontId="4" fillId="2" borderId="39" xfId="0" applyFont="1" applyFill="1" applyBorder="1" applyAlignment="1">
      <alignment horizontal="left" vertical="top" wrapText="1"/>
    </xf>
    <xf numFmtId="1" fontId="9" fillId="2" borderId="39" xfId="0" applyNumberFormat="1" applyFont="1" applyFill="1" applyBorder="1" applyAlignment="1">
      <alignment horizontal="center" vertical="top" shrinkToFit="1"/>
    </xf>
    <xf numFmtId="0" fontId="9" fillId="2" borderId="39" xfId="0" applyFont="1" applyFill="1" applyBorder="1" applyAlignment="1">
      <alignment horizontal="left" vertical="top" wrapText="1"/>
    </xf>
    <xf numFmtId="0" fontId="9" fillId="2" borderId="49" xfId="0" applyFont="1" applyFill="1" applyBorder="1" applyAlignment="1">
      <alignment horizontal="left" vertical="top" wrapText="1"/>
    </xf>
    <xf numFmtId="0" fontId="9" fillId="2" borderId="49" xfId="0" applyFont="1" applyFill="1" applyBorder="1" applyAlignment="1">
      <alignment horizontal="center" vertical="top" wrapText="1"/>
    </xf>
    <xf numFmtId="4" fontId="4" fillId="2" borderId="50" xfId="0" applyNumberFormat="1" applyFont="1" applyFill="1" applyBorder="1" applyAlignment="1">
      <alignment horizontal="center" vertical="top" wrapText="1"/>
    </xf>
    <xf numFmtId="165" fontId="4" fillId="2" borderId="39" xfId="0" applyNumberFormat="1" applyFont="1" applyFill="1" applyBorder="1" applyAlignment="1">
      <alignment horizontal="center" vertical="top" shrinkToFit="1"/>
    </xf>
    <xf numFmtId="3" fontId="4" fillId="2" borderId="39" xfId="0" applyNumberFormat="1" applyFont="1" applyFill="1" applyBorder="1" applyAlignment="1">
      <alignment horizontal="center" vertical="top" shrinkToFit="1"/>
    </xf>
    <xf numFmtId="2" fontId="9" fillId="2" borderId="39" xfId="0" applyNumberFormat="1" applyFont="1" applyFill="1" applyBorder="1" applyAlignment="1">
      <alignment horizontal="center" vertical="center" shrinkToFit="1"/>
    </xf>
    <xf numFmtId="4" fontId="4" fillId="2" borderId="51" xfId="0" applyNumberFormat="1" applyFont="1" applyFill="1" applyBorder="1" applyAlignment="1">
      <alignment horizontal="center" vertical="top" wrapText="1"/>
    </xf>
    <xf numFmtId="164" fontId="4" fillId="2" borderId="36" xfId="0" applyNumberFormat="1" applyFont="1" applyFill="1" applyBorder="1" applyAlignment="1">
      <alignment horizontal="center" vertical="center" shrinkToFit="1"/>
    </xf>
    <xf numFmtId="4" fontId="4" fillId="2" borderId="1" xfId="0" applyNumberFormat="1" applyFont="1" applyFill="1" applyBorder="1" applyAlignment="1">
      <alignment horizontal="center" vertical="top"/>
    </xf>
    <xf numFmtId="3" fontId="4" fillId="2" borderId="9" xfId="0" applyNumberFormat="1" applyFont="1" applyFill="1" applyBorder="1" applyAlignment="1">
      <alignment horizontal="center" shrinkToFit="1"/>
    </xf>
    <xf numFmtId="4" fontId="4" fillId="2" borderId="0" xfId="0" applyNumberFormat="1" applyFont="1" applyFill="1" applyAlignment="1">
      <alignment horizontal="center" vertical="top"/>
    </xf>
    <xf numFmtId="3" fontId="4" fillId="2" borderId="5" xfId="0" applyNumberFormat="1" applyFont="1" applyFill="1" applyBorder="1" applyAlignment="1">
      <alignment horizontal="center" shrinkToFit="1"/>
    </xf>
    <xf numFmtId="4" fontId="4" fillId="2" borderId="40" xfId="0" applyNumberFormat="1" applyFont="1" applyFill="1" applyBorder="1" applyAlignment="1">
      <alignment horizontal="center" vertical="top"/>
    </xf>
    <xf numFmtId="4" fontId="4" fillId="2" borderId="20" xfId="0" applyNumberFormat="1" applyFont="1" applyFill="1" applyBorder="1" applyAlignment="1">
      <alignment horizontal="center" vertical="center" wrapText="1"/>
    </xf>
    <xf numFmtId="4" fontId="7" fillId="2" borderId="0" xfId="0" applyNumberFormat="1" applyFont="1" applyFill="1" applyAlignment="1">
      <alignment horizontal="center" vertical="top"/>
    </xf>
    <xf numFmtId="4" fontId="4" fillId="2" borderId="1" xfId="0" applyNumberFormat="1" applyFont="1" applyFill="1" applyBorder="1" applyAlignment="1">
      <alignment horizontal="center" vertical="center" wrapText="1"/>
    </xf>
    <xf numFmtId="0" fontId="9" fillId="2" borderId="17" xfId="0" applyFont="1" applyFill="1" applyBorder="1" applyAlignment="1">
      <alignment horizontal="center" vertical="top" wrapText="1"/>
    </xf>
    <xf numFmtId="0" fontId="7" fillId="2" borderId="0" xfId="0" applyFont="1" applyFill="1" applyAlignment="1">
      <alignment horizontal="center" vertical="top"/>
    </xf>
    <xf numFmtId="165" fontId="4" fillId="2" borderId="2" xfId="0" applyNumberFormat="1" applyFont="1" applyFill="1" applyBorder="1" applyAlignment="1">
      <alignment horizontal="center" vertical="center" wrapText="1"/>
    </xf>
    <xf numFmtId="4" fontId="7" fillId="2" borderId="28" xfId="0" applyNumberFormat="1" applyFont="1" applyFill="1" applyBorder="1" applyAlignment="1">
      <alignment horizontal="center" vertical="top"/>
    </xf>
    <xf numFmtId="164" fontId="7" fillId="2" borderId="2" xfId="0" applyNumberFormat="1" applyFont="1" applyFill="1" applyBorder="1" applyAlignment="1">
      <alignment horizontal="center" vertical="center"/>
    </xf>
    <xf numFmtId="4" fontId="7" fillId="2" borderId="24" xfId="0" applyNumberFormat="1" applyFont="1" applyFill="1" applyBorder="1" applyAlignment="1">
      <alignment horizontal="center" vertical="top"/>
    </xf>
    <xf numFmtId="4" fontId="4" fillId="2" borderId="2" xfId="0" applyNumberFormat="1" applyFont="1" applyFill="1" applyBorder="1" applyAlignment="1">
      <alignment horizontal="center" vertical="top"/>
    </xf>
    <xf numFmtId="4" fontId="4" fillId="2" borderId="3" xfId="0" applyNumberFormat="1" applyFont="1" applyFill="1" applyBorder="1" applyAlignment="1">
      <alignment horizontal="center" vertical="top"/>
    </xf>
    <xf numFmtId="4" fontId="4" fillId="2" borderId="49" xfId="0" applyNumberFormat="1" applyFont="1" applyFill="1" applyBorder="1" applyAlignment="1">
      <alignment horizontal="center" vertical="top"/>
    </xf>
    <xf numFmtId="165" fontId="4" fillId="2" borderId="39" xfId="0" applyNumberFormat="1" applyFont="1" applyFill="1" applyBorder="1" applyAlignment="1">
      <alignment horizontal="center" vertical="center" wrapText="1"/>
    </xf>
    <xf numFmtId="0" fontId="9" fillId="2" borderId="39" xfId="0" applyFont="1" applyFill="1" applyBorder="1" applyAlignment="1">
      <alignment horizontal="center" vertical="center" wrapText="1"/>
    </xf>
    <xf numFmtId="4" fontId="4" fillId="2" borderId="4" xfId="0" applyNumberFormat="1" applyFont="1" applyFill="1" applyBorder="1" applyAlignment="1">
      <alignment horizontal="center" vertical="top"/>
    </xf>
    <xf numFmtId="0" fontId="9" fillId="2" borderId="18" xfId="0" applyFont="1" applyFill="1" applyBorder="1" applyAlignment="1">
      <alignment horizontal="left" wrapText="1"/>
    </xf>
    <xf numFmtId="4" fontId="4" fillId="2" borderId="17" xfId="0" applyNumberFormat="1" applyFont="1" applyFill="1" applyBorder="1" applyAlignment="1">
      <alignment horizontal="center" vertical="top"/>
    </xf>
    <xf numFmtId="4" fontId="4" fillId="2" borderId="38" xfId="0" applyNumberFormat="1" applyFont="1" applyFill="1" applyBorder="1" applyAlignment="1">
      <alignment horizontal="center" vertical="top"/>
    </xf>
    <xf numFmtId="1" fontId="4" fillId="2" borderId="45" xfId="0" applyNumberFormat="1" applyFont="1" applyFill="1" applyBorder="1" applyAlignment="1">
      <alignment horizontal="center" vertical="top" shrinkToFit="1"/>
    </xf>
    <xf numFmtId="0" fontId="9" fillId="2" borderId="45" xfId="0" applyFont="1" applyFill="1" applyBorder="1" applyAlignment="1">
      <alignment horizontal="center" vertical="top" wrapText="1"/>
    </xf>
    <xf numFmtId="0" fontId="9" fillId="2" borderId="45" xfId="0" applyFont="1" applyFill="1" applyBorder="1" applyAlignment="1">
      <alignment horizontal="left" vertical="center" wrapText="1"/>
    </xf>
    <xf numFmtId="165" fontId="4" fillId="2" borderId="46" xfId="0" applyNumberFormat="1" applyFont="1" applyFill="1" applyBorder="1" applyAlignment="1">
      <alignment horizontal="center" vertical="top" wrapText="1"/>
    </xf>
    <xf numFmtId="0" fontId="4" fillId="2" borderId="45" xfId="0" applyFont="1" applyFill="1" applyBorder="1" applyAlignment="1">
      <alignment horizontal="center" vertical="center" wrapText="1"/>
    </xf>
    <xf numFmtId="0" fontId="9" fillId="2" borderId="45" xfId="0" applyFont="1" applyFill="1" applyBorder="1" applyAlignment="1">
      <alignment horizontal="center" vertical="center"/>
    </xf>
    <xf numFmtId="4" fontId="4" fillId="2" borderId="48" xfId="0" applyNumberFormat="1" applyFont="1" applyFill="1" applyBorder="1" applyAlignment="1">
      <alignment horizontal="center" vertical="top" wrapText="1"/>
    </xf>
    <xf numFmtId="164" fontId="4" fillId="2" borderId="46" xfId="0" applyNumberFormat="1" applyFont="1" applyFill="1" applyBorder="1" applyAlignment="1">
      <alignment horizontal="center" vertical="top" wrapText="1"/>
    </xf>
    <xf numFmtId="0" fontId="9" fillId="2" borderId="49" xfId="0" applyFont="1" applyFill="1" applyBorder="1" applyAlignment="1">
      <alignment horizontal="center" vertical="center" wrapText="1"/>
    </xf>
    <xf numFmtId="4" fontId="4" fillId="2" borderId="39" xfId="0" applyNumberFormat="1" applyFont="1" applyFill="1" applyBorder="1" applyAlignment="1">
      <alignment horizontal="center" vertical="top" wrapText="1"/>
    </xf>
    <xf numFmtId="3" fontId="4" fillId="2" borderId="39" xfId="0" applyNumberFormat="1" applyFont="1" applyFill="1" applyBorder="1" applyAlignment="1">
      <alignment horizontal="center" vertical="center"/>
    </xf>
    <xf numFmtId="0" fontId="9" fillId="2" borderId="39" xfId="0" applyFont="1" applyFill="1" applyBorder="1" applyAlignment="1">
      <alignment horizontal="center" vertical="center"/>
    </xf>
    <xf numFmtId="4" fontId="4" fillId="2" borderId="52" xfId="0" applyNumberFormat="1" applyFont="1" applyFill="1" applyBorder="1" applyAlignment="1">
      <alignment horizontal="center" vertical="top" wrapText="1"/>
    </xf>
    <xf numFmtId="4" fontId="4" fillId="2" borderId="7" xfId="0" applyNumberFormat="1" applyFont="1" applyFill="1" applyBorder="1" applyAlignment="1">
      <alignment horizontal="center" vertical="top" wrapText="1"/>
    </xf>
    <xf numFmtId="1" fontId="4" fillId="2" borderId="9" xfId="0" applyNumberFormat="1" applyFont="1" applyFill="1" applyBorder="1" applyAlignment="1">
      <alignment horizontal="center" vertical="top" shrinkToFit="1"/>
    </xf>
    <xf numFmtId="0" fontId="4" fillId="2" borderId="9" xfId="0" applyFont="1" applyFill="1" applyBorder="1" applyAlignment="1">
      <alignment horizontal="left" vertical="top" wrapText="1"/>
    </xf>
    <xf numFmtId="0" fontId="13" fillId="2" borderId="1" xfId="0" applyFont="1" applyFill="1" applyBorder="1" applyAlignment="1">
      <alignment horizontal="center" vertical="center"/>
    </xf>
    <xf numFmtId="0" fontId="4" fillId="2" borderId="9" xfId="0" applyFont="1" applyFill="1" applyBorder="1" applyAlignment="1">
      <alignment horizontal="center" vertical="top" wrapText="1"/>
    </xf>
    <xf numFmtId="1" fontId="9" fillId="2" borderId="13" xfId="0" applyNumberFormat="1" applyFont="1" applyFill="1" applyBorder="1" applyAlignment="1">
      <alignment horizontal="left" vertical="top" shrinkToFit="1"/>
    </xf>
    <xf numFmtId="1" fontId="9" fillId="2" borderId="18" xfId="0" applyNumberFormat="1" applyFont="1" applyFill="1" applyBorder="1" applyAlignment="1">
      <alignment horizontal="left" vertical="top" shrinkToFit="1"/>
    </xf>
    <xf numFmtId="165" fontId="4" fillId="2" borderId="18" xfId="0" applyNumberFormat="1" applyFont="1" applyFill="1" applyBorder="1" applyAlignment="1">
      <alignment horizontal="center" vertical="center" wrapText="1"/>
    </xf>
    <xf numFmtId="3" fontId="4" fillId="2" borderId="18" xfId="0" applyNumberFormat="1" applyFont="1" applyFill="1" applyBorder="1" applyAlignment="1">
      <alignment horizontal="center" vertical="center"/>
    </xf>
    <xf numFmtId="0" fontId="9" fillId="2" borderId="28" xfId="0" applyFont="1" applyFill="1" applyBorder="1" applyAlignment="1">
      <alignment horizontal="center" vertical="center"/>
    </xf>
    <xf numFmtId="164" fontId="4" fillId="2" borderId="27"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top" wrapText="1"/>
    </xf>
    <xf numFmtId="3" fontId="4" fillId="2" borderId="1" xfId="0" applyNumberFormat="1" applyFont="1" applyFill="1" applyBorder="1" applyAlignment="1">
      <alignment horizontal="center" vertical="center"/>
    </xf>
    <xf numFmtId="164" fontId="4" fillId="2" borderId="2" xfId="0" applyNumberFormat="1" applyFont="1" applyFill="1" applyBorder="1" applyAlignment="1">
      <alignment horizontal="center" vertical="center" wrapText="1"/>
    </xf>
    <xf numFmtId="0" fontId="9" fillId="2" borderId="17" xfId="0" applyFont="1" applyFill="1" applyBorder="1" applyAlignment="1">
      <alignment horizontal="center" vertical="center"/>
    </xf>
    <xf numFmtId="164" fontId="4" fillId="2" borderId="2" xfId="0" applyNumberFormat="1" applyFont="1" applyFill="1" applyBorder="1" applyAlignment="1">
      <alignment horizontal="left" vertical="top" wrapText="1"/>
    </xf>
    <xf numFmtId="1" fontId="9" fillId="2" borderId="1" xfId="0" applyNumberFormat="1" applyFont="1" applyFill="1" applyBorder="1" applyAlignment="1">
      <alignment horizontal="left" vertical="top" shrinkToFit="1"/>
    </xf>
    <xf numFmtId="1" fontId="4" fillId="2" borderId="7" xfId="0" applyNumberFormat="1" applyFont="1" applyFill="1" applyBorder="1" applyAlignment="1">
      <alignment horizontal="left" vertical="top" shrinkToFit="1"/>
    </xf>
    <xf numFmtId="0" fontId="4" fillId="2" borderId="7" xfId="0" applyFont="1" applyFill="1" applyBorder="1" applyAlignment="1">
      <alignment horizontal="left" vertical="top" wrapText="1"/>
    </xf>
    <xf numFmtId="1" fontId="9" fillId="2" borderId="7" xfId="0" applyNumberFormat="1" applyFont="1" applyFill="1" applyBorder="1" applyAlignment="1">
      <alignment horizontal="left" vertical="top" shrinkToFit="1"/>
    </xf>
    <xf numFmtId="0" fontId="9" fillId="2" borderId="7" xfId="0" applyFont="1" applyFill="1" applyBorder="1" applyAlignment="1">
      <alignment horizontal="center" vertical="center" wrapText="1"/>
    </xf>
    <xf numFmtId="3" fontId="4" fillId="2" borderId="7" xfId="0" applyNumberFormat="1" applyFont="1" applyFill="1" applyBorder="1" applyAlignment="1">
      <alignment horizontal="center" vertical="center"/>
    </xf>
    <xf numFmtId="0" fontId="9" fillId="2" borderId="53" xfId="0" applyFont="1" applyFill="1" applyBorder="1" applyAlignment="1">
      <alignment horizontal="center" vertical="center"/>
    </xf>
    <xf numFmtId="4" fontId="4" fillId="2" borderId="53" xfId="0" applyNumberFormat="1" applyFont="1" applyFill="1" applyBorder="1" applyAlignment="1">
      <alignment horizontal="center" vertical="center" wrapText="1"/>
    </xf>
    <xf numFmtId="1" fontId="4" fillId="2" borderId="54" xfId="0" applyNumberFormat="1" applyFont="1" applyFill="1" applyBorder="1" applyAlignment="1">
      <alignment horizontal="center" vertical="top" shrinkToFit="1"/>
    </xf>
    <xf numFmtId="0" fontId="4" fillId="2" borderId="54" xfId="0" applyFont="1" applyFill="1" applyBorder="1" applyAlignment="1">
      <alignment horizontal="left" vertical="top" wrapText="1"/>
    </xf>
    <xf numFmtId="0" fontId="9" fillId="2" borderId="54" xfId="0" applyFont="1" applyFill="1" applyBorder="1" applyAlignment="1">
      <alignment horizontal="center" vertical="top" wrapText="1"/>
    </xf>
    <xf numFmtId="0" fontId="9" fillId="2" borderId="54" xfId="0" applyFont="1" applyFill="1" applyBorder="1" applyAlignment="1">
      <alignment horizontal="left" vertical="top" wrapText="1"/>
    </xf>
    <xf numFmtId="4" fontId="4" fillId="2" borderId="55" xfId="0" applyNumberFormat="1" applyFont="1" applyFill="1" applyBorder="1" applyAlignment="1">
      <alignment horizontal="center" vertical="top" wrapText="1"/>
    </xf>
    <xf numFmtId="165" fontId="4" fillId="2" borderId="55" xfId="0" applyNumberFormat="1" applyFont="1" applyFill="1" applyBorder="1" applyAlignment="1">
      <alignment horizontal="center" vertical="top" wrapText="1"/>
    </xf>
    <xf numFmtId="0" fontId="4" fillId="2" borderId="54" xfId="0" applyFont="1" applyFill="1" applyBorder="1" applyAlignment="1">
      <alignment horizontal="left" vertical="center" wrapText="1"/>
    </xf>
    <xf numFmtId="0" fontId="9" fillId="2" borderId="54" xfId="0" applyFont="1" applyFill="1" applyBorder="1" applyAlignment="1">
      <alignment horizontal="center" vertical="top"/>
    </xf>
    <xf numFmtId="4" fontId="4" fillId="2" borderId="53" xfId="0" applyNumberFormat="1" applyFont="1" applyFill="1" applyBorder="1" applyAlignment="1">
      <alignment horizontal="center" vertical="top" wrapText="1"/>
    </xf>
    <xf numFmtId="0" fontId="4" fillId="2" borderId="46" xfId="0" applyFont="1" applyFill="1" applyBorder="1" applyAlignment="1">
      <alignment horizontal="left" vertical="top" wrapText="1"/>
    </xf>
    <xf numFmtId="0" fontId="5" fillId="0" borderId="48" xfId="0" applyFont="1" applyBorder="1" applyAlignment="1">
      <alignment horizontal="left" vertical="top"/>
    </xf>
    <xf numFmtId="0" fontId="5" fillId="0" borderId="47" xfId="0" applyFont="1" applyBorder="1" applyAlignment="1">
      <alignment horizontal="left" vertical="top"/>
    </xf>
    <xf numFmtId="165" fontId="4" fillId="2" borderId="36" xfId="0" applyNumberFormat="1" applyFont="1" applyFill="1" applyBorder="1" applyAlignment="1">
      <alignment horizontal="center" vertical="top"/>
    </xf>
    <xf numFmtId="3" fontId="4" fillId="2" borderId="9" xfId="0" applyNumberFormat="1" applyFont="1" applyFill="1" applyBorder="1" applyAlignment="1">
      <alignment horizontal="center" vertical="center"/>
    </xf>
    <xf numFmtId="0" fontId="6" fillId="2" borderId="22" xfId="0" applyFont="1" applyFill="1" applyBorder="1" applyAlignment="1">
      <alignment horizontal="left" vertical="top" wrapText="1"/>
    </xf>
    <xf numFmtId="164" fontId="4" fillId="2" borderId="4" xfId="0" applyNumberFormat="1" applyFont="1" applyFill="1" applyBorder="1" applyAlignment="1">
      <alignment horizontal="center" vertical="center" wrapText="1"/>
    </xf>
    <xf numFmtId="0" fontId="9" fillId="2" borderId="17" xfId="0" applyFont="1" applyFill="1" applyBorder="1" applyAlignment="1">
      <alignment horizontal="left" wrapText="1"/>
    </xf>
    <xf numFmtId="0" fontId="4" fillId="2" borderId="17" xfId="0" applyFont="1" applyFill="1" applyBorder="1" applyAlignment="1">
      <alignment horizontal="left" vertical="center" wrapText="1"/>
    </xf>
    <xf numFmtId="0" fontId="6" fillId="2" borderId="22" xfId="0" applyFont="1" applyFill="1" applyBorder="1" applyAlignment="1">
      <alignment horizontal="left" vertical="top"/>
    </xf>
    <xf numFmtId="0" fontId="5" fillId="0" borderId="35" xfId="0" applyFont="1" applyBorder="1" applyAlignment="1">
      <alignment horizontal="left" vertical="top"/>
    </xf>
    <xf numFmtId="165" fontId="4" fillId="2" borderId="21" xfId="0" applyNumberFormat="1" applyFont="1" applyFill="1" applyBorder="1" applyAlignment="1">
      <alignment horizontal="center" vertical="top"/>
    </xf>
    <xf numFmtId="165" fontId="4" fillId="2" borderId="1" xfId="0" applyNumberFormat="1" applyFont="1" applyFill="1" applyBorder="1" applyAlignment="1">
      <alignment horizontal="center" vertical="top" wrapText="1"/>
    </xf>
    <xf numFmtId="165" fontId="4" fillId="2" borderId="2" xfId="0" applyNumberFormat="1" applyFont="1" applyFill="1" applyBorder="1" applyAlignment="1">
      <alignment horizontal="center" vertical="top"/>
    </xf>
    <xf numFmtId="0" fontId="9" fillId="2" borderId="1" xfId="0" applyFont="1" applyFill="1" applyBorder="1" applyAlignment="1">
      <alignment horizontal="center" vertical="top"/>
    </xf>
    <xf numFmtId="4" fontId="4" fillId="2" borderId="22" xfId="0" applyNumberFormat="1" applyFont="1" applyFill="1" applyBorder="1" applyAlignment="1">
      <alignment horizontal="center" vertical="top" wrapText="1"/>
    </xf>
    <xf numFmtId="164" fontId="4" fillId="2" borderId="2" xfId="0" applyNumberFormat="1" applyFont="1" applyFill="1" applyBorder="1" applyAlignment="1">
      <alignment horizontal="center" vertical="top"/>
    </xf>
    <xf numFmtId="165" fontId="9" fillId="2" borderId="21" xfId="0" applyNumberFormat="1" applyFont="1" applyFill="1" applyBorder="1" applyAlignment="1">
      <alignment horizontal="left" vertical="center" wrapText="1"/>
    </xf>
    <xf numFmtId="2" fontId="9" fillId="2" borderId="9" xfId="0" applyNumberFormat="1" applyFont="1" applyFill="1" applyBorder="1" applyAlignment="1">
      <alignment horizontal="left" vertical="center" wrapText="1"/>
    </xf>
    <xf numFmtId="0" fontId="5" fillId="0" borderId="22" xfId="0" applyFont="1" applyBorder="1" applyAlignment="1">
      <alignment horizontal="left" vertical="top"/>
    </xf>
    <xf numFmtId="164" fontId="9" fillId="2" borderId="21" xfId="0" applyNumberFormat="1" applyFont="1" applyFill="1" applyBorder="1" applyAlignment="1">
      <alignment horizontal="left" vertical="center" wrapText="1"/>
    </xf>
    <xf numFmtId="165" fontId="9" fillId="2" borderId="20" xfId="0" applyNumberFormat="1" applyFont="1" applyFill="1" applyBorder="1" applyAlignment="1">
      <alignment horizontal="left" vertical="center" wrapText="1"/>
    </xf>
    <xf numFmtId="2" fontId="9" fillId="2" borderId="17" xfId="0" applyNumberFormat="1" applyFont="1" applyFill="1" applyBorder="1" applyAlignment="1">
      <alignment horizontal="left" vertical="center" wrapText="1"/>
    </xf>
    <xf numFmtId="164" fontId="9" fillId="2" borderId="20" xfId="0" applyNumberFormat="1" applyFont="1" applyFill="1" applyBorder="1" applyAlignment="1">
      <alignment horizontal="left" vertical="center" wrapText="1"/>
    </xf>
    <xf numFmtId="4" fontId="4" fillId="2" borderId="21" xfId="0" applyNumberFormat="1" applyFont="1" applyFill="1" applyBorder="1" applyAlignment="1">
      <alignment horizontal="center" vertical="top" wrapText="1"/>
    </xf>
    <xf numFmtId="165" fontId="4" fillId="2" borderId="21" xfId="0" applyNumberFormat="1" applyFont="1" applyFill="1" applyBorder="1" applyAlignment="1">
      <alignment horizontal="center" vertical="top" shrinkToFit="1"/>
    </xf>
    <xf numFmtId="2" fontId="4" fillId="2" borderId="9" xfId="0" applyNumberFormat="1" applyFont="1" applyFill="1" applyBorder="1" applyAlignment="1">
      <alignment horizontal="center" vertical="center" shrinkToFit="1"/>
    </xf>
    <xf numFmtId="2" fontId="9" fillId="2" borderId="28" xfId="0" applyNumberFormat="1" applyFont="1" applyFill="1" applyBorder="1" applyAlignment="1">
      <alignment horizontal="center" vertical="top" shrinkToFit="1"/>
    </xf>
    <xf numFmtId="4" fontId="4" fillId="2" borderId="0" xfId="0" applyNumberFormat="1" applyFont="1" applyFill="1" applyAlignment="1">
      <alignment horizontal="center" vertical="top" wrapText="1"/>
    </xf>
    <xf numFmtId="164" fontId="4" fillId="2" borderId="21" xfId="0" applyNumberFormat="1" applyFont="1" applyFill="1" applyBorder="1" applyAlignment="1">
      <alignment horizontal="center" vertical="top" shrinkToFit="1"/>
    </xf>
    <xf numFmtId="165" fontId="4" fillId="2" borderId="2" xfId="0" applyNumberFormat="1" applyFont="1" applyFill="1" applyBorder="1" applyAlignment="1">
      <alignment horizontal="center" vertical="top"/>
    </xf>
    <xf numFmtId="2" fontId="4" fillId="2" borderId="1" xfId="0" applyNumberFormat="1" applyFont="1" applyFill="1" applyBorder="1" applyAlignment="1">
      <alignment horizontal="center" vertical="center"/>
    </xf>
    <xf numFmtId="0" fontId="6" fillId="2" borderId="1" xfId="0" applyFont="1" applyFill="1" applyBorder="1" applyAlignment="1">
      <alignment horizontal="center" vertical="top" wrapText="1"/>
    </xf>
    <xf numFmtId="164" fontId="4" fillId="2" borderId="1" xfId="0" applyNumberFormat="1" applyFont="1" applyFill="1" applyBorder="1" applyAlignment="1">
      <alignment horizontal="center" vertical="top" wrapText="1"/>
    </xf>
    <xf numFmtId="166" fontId="10" fillId="0" borderId="0" xfId="0" applyNumberFormat="1" applyFont="1" applyAlignment="1">
      <alignment horizontal="left" vertical="top"/>
    </xf>
    <xf numFmtId="2" fontId="4" fillId="2" borderId="9" xfId="0" applyNumberFormat="1" applyFont="1" applyFill="1" applyBorder="1" applyAlignment="1">
      <alignment horizontal="left" vertical="center"/>
    </xf>
    <xf numFmtId="4" fontId="4" fillId="2" borderId="19" xfId="0" applyNumberFormat="1" applyFont="1" applyFill="1" applyBorder="1" applyAlignment="1">
      <alignment horizontal="left" vertical="top" wrapText="1"/>
    </xf>
    <xf numFmtId="165" fontId="4" fillId="2" borderId="19" xfId="0" applyNumberFormat="1" applyFont="1" applyFill="1" applyBorder="1" applyAlignment="1">
      <alignment horizontal="center" vertical="top"/>
    </xf>
    <xf numFmtId="1" fontId="4" fillId="2" borderId="18" xfId="0" applyNumberFormat="1" applyFont="1" applyFill="1" applyBorder="1" applyAlignment="1">
      <alignment horizontal="center" vertical="center"/>
    </xf>
    <xf numFmtId="0" fontId="4" fillId="2" borderId="16" xfId="0" applyFont="1" applyFill="1" applyBorder="1" applyAlignment="1">
      <alignment horizontal="center" vertical="center"/>
    </xf>
    <xf numFmtId="164" fontId="4" fillId="2" borderId="19" xfId="0" applyNumberFormat="1" applyFont="1" applyFill="1" applyBorder="1" applyAlignment="1">
      <alignment horizontal="center" vertical="center"/>
    </xf>
    <xf numFmtId="4" fontId="4" fillId="2" borderId="18" xfId="0" applyNumberFormat="1" applyFont="1" applyFill="1" applyBorder="1" applyAlignment="1">
      <alignment horizontal="left" vertical="top" wrapText="1"/>
    </xf>
    <xf numFmtId="4" fontId="4" fillId="2" borderId="9" xfId="0" applyNumberFormat="1" applyFont="1" applyFill="1" applyBorder="1" applyAlignment="1">
      <alignment horizontal="center" vertical="top" wrapText="1"/>
    </xf>
    <xf numFmtId="1" fontId="4" fillId="2" borderId="1" xfId="0" applyNumberFormat="1" applyFont="1" applyFill="1" applyBorder="1" applyAlignment="1">
      <alignment horizontal="center" vertical="center"/>
    </xf>
    <xf numFmtId="1" fontId="4" fillId="2" borderId="37" xfId="0" applyNumberFormat="1" applyFont="1" applyFill="1" applyBorder="1" applyAlignment="1">
      <alignment horizontal="center" vertical="top" shrinkToFit="1"/>
    </xf>
    <xf numFmtId="0" fontId="9" fillId="2" borderId="2" xfId="0"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2" fontId="9" fillId="2" borderId="22" xfId="0" applyNumberFormat="1" applyFont="1" applyFill="1" applyBorder="1" applyAlignment="1">
      <alignment horizontal="center" vertical="center" shrinkToFit="1"/>
    </xf>
    <xf numFmtId="1" fontId="9" fillId="2" borderId="9" xfId="0" applyNumberFormat="1" applyFont="1" applyFill="1" applyBorder="1" applyAlignment="1">
      <alignment horizontal="left" vertical="top" shrinkToFit="1"/>
    </xf>
    <xf numFmtId="2" fontId="9" fillId="2" borderId="22" xfId="0" applyNumberFormat="1" applyFont="1" applyFill="1" applyBorder="1" applyAlignment="1">
      <alignment horizontal="center" vertical="center"/>
    </xf>
    <xf numFmtId="4" fontId="4" fillId="2" borderId="37" xfId="0" applyNumberFormat="1" applyFont="1" applyFill="1" applyBorder="1" applyAlignment="1">
      <alignment horizontal="center" vertical="top" wrapText="1"/>
    </xf>
    <xf numFmtId="1" fontId="9" fillId="2" borderId="5" xfId="0" applyNumberFormat="1" applyFont="1" applyFill="1" applyBorder="1" applyAlignment="1">
      <alignment horizontal="left" vertical="top" shrinkToFit="1"/>
    </xf>
    <xf numFmtId="0" fontId="9" fillId="2" borderId="25" xfId="0" applyFont="1" applyFill="1" applyBorder="1" applyAlignment="1">
      <alignment horizontal="center" vertical="center" wrapText="1"/>
    </xf>
    <xf numFmtId="4" fontId="4" fillId="2" borderId="25" xfId="0" applyNumberFormat="1" applyFont="1" applyFill="1" applyBorder="1" applyAlignment="1">
      <alignment horizontal="center" vertical="top"/>
    </xf>
    <xf numFmtId="2" fontId="4" fillId="2" borderId="5" xfId="0" applyNumberFormat="1" applyFont="1" applyFill="1" applyBorder="1" applyAlignment="1">
      <alignment horizontal="center" vertical="center"/>
    </xf>
    <xf numFmtId="0" fontId="9" fillId="2" borderId="27" xfId="0" applyFont="1" applyFill="1" applyBorder="1" applyAlignment="1">
      <alignment horizontal="center" vertical="center" wrapText="1"/>
    </xf>
    <xf numFmtId="165" fontId="4" fillId="2" borderId="27" xfId="0" applyNumberFormat="1" applyFont="1" applyFill="1" applyBorder="1" applyAlignment="1">
      <alignment horizontal="center" vertical="top" wrapText="1"/>
    </xf>
    <xf numFmtId="2" fontId="4" fillId="2" borderId="13" xfId="0" applyNumberFormat="1" applyFont="1" applyFill="1" applyBorder="1" applyAlignment="1">
      <alignment horizontal="center" vertical="center"/>
    </xf>
    <xf numFmtId="0" fontId="9" fillId="2" borderId="37" xfId="0" applyFont="1" applyFill="1" applyBorder="1" applyAlignment="1">
      <alignment horizontal="center" vertical="center"/>
    </xf>
    <xf numFmtId="2" fontId="4" fillId="2" borderId="1" xfId="0" applyNumberFormat="1" applyFont="1" applyFill="1" applyBorder="1" applyAlignment="1">
      <alignment horizontal="center" vertical="top" wrapText="1"/>
    </xf>
    <xf numFmtId="0" fontId="9" fillId="2" borderId="1" xfId="0" applyFont="1" applyFill="1" applyBorder="1" applyAlignment="1">
      <alignment horizontal="left" wrapText="1"/>
    </xf>
    <xf numFmtId="2" fontId="4" fillId="2" borderId="1" xfId="0" applyNumberFormat="1" applyFont="1" applyFill="1" applyBorder="1" applyAlignment="1">
      <alignment horizontal="center" vertical="top" wrapText="1"/>
    </xf>
    <xf numFmtId="0" fontId="9" fillId="2" borderId="18" xfId="0" applyFont="1" applyFill="1" applyBorder="1" applyAlignment="1">
      <alignment horizontal="center" vertical="top"/>
    </xf>
    <xf numFmtId="0" fontId="9" fillId="2" borderId="6" xfId="0" applyFont="1" applyFill="1" applyBorder="1" applyAlignment="1">
      <alignment horizontal="left" wrapText="1"/>
    </xf>
    <xf numFmtId="0" fontId="4" fillId="2" borderId="7" xfId="0" applyFont="1" applyFill="1" applyBorder="1" applyAlignment="1">
      <alignment horizontal="left" vertical="center" wrapText="1"/>
    </xf>
    <xf numFmtId="4" fontId="4" fillId="2" borderId="56" xfId="0" applyNumberFormat="1" applyFont="1" applyFill="1" applyBorder="1" applyAlignment="1">
      <alignment horizontal="center" vertical="top" wrapText="1"/>
    </xf>
    <xf numFmtId="0" fontId="9" fillId="2" borderId="21" xfId="0" applyFont="1" applyFill="1" applyBorder="1" applyAlignment="1">
      <alignment horizontal="center" vertical="center" wrapText="1"/>
    </xf>
    <xf numFmtId="3" fontId="4" fillId="2" borderId="17" xfId="0" applyNumberFormat="1" applyFont="1" applyFill="1" applyBorder="1" applyAlignment="1">
      <alignment horizontal="center" vertical="top" wrapText="1"/>
    </xf>
    <xf numFmtId="0" fontId="9" fillId="2" borderId="9" xfId="0" applyFont="1" applyFill="1" applyBorder="1" applyAlignment="1">
      <alignment horizontal="center" vertical="center" wrapText="1"/>
    </xf>
    <xf numFmtId="3" fontId="4" fillId="2" borderId="19" xfId="0" applyNumberFormat="1" applyFont="1" applyFill="1" applyBorder="1" applyAlignment="1">
      <alignment horizontal="center" vertical="top" wrapText="1"/>
    </xf>
    <xf numFmtId="0" fontId="9" fillId="2" borderId="1" xfId="0" applyFont="1" applyFill="1" applyBorder="1" applyAlignment="1">
      <alignment horizontal="center" vertical="center"/>
    </xf>
    <xf numFmtId="3" fontId="4" fillId="2" borderId="2" xfId="0" applyNumberFormat="1" applyFont="1" applyFill="1" applyBorder="1" applyAlignment="1">
      <alignment horizontal="center" vertical="top" wrapText="1"/>
    </xf>
    <xf numFmtId="1" fontId="4" fillId="2" borderId="3" xfId="0" applyNumberFormat="1" applyFont="1" applyFill="1" applyBorder="1" applyAlignment="1">
      <alignment horizontal="left" vertical="top" shrinkToFit="1"/>
    </xf>
    <xf numFmtId="0" fontId="9" fillId="0" borderId="2" xfId="0" applyFont="1" applyBorder="1" applyAlignment="1">
      <alignment horizontal="left" vertical="top" wrapText="1"/>
    </xf>
    <xf numFmtId="164" fontId="4" fillId="2" borderId="2" xfId="0" applyNumberFormat="1" applyFont="1" applyFill="1" applyBorder="1" applyAlignment="1">
      <alignment horizontal="center" vertical="top"/>
    </xf>
    <xf numFmtId="0" fontId="9" fillId="2" borderId="1" xfId="0" applyFont="1" applyFill="1" applyBorder="1" applyAlignment="1">
      <alignment horizontal="center" vertical="top" wrapText="1"/>
    </xf>
    <xf numFmtId="4" fontId="4" fillId="2" borderId="2" xfId="0" applyNumberFormat="1" applyFont="1" applyFill="1" applyBorder="1" applyAlignment="1">
      <alignment horizontal="center" vertical="top" shrinkToFit="1"/>
    </xf>
    <xf numFmtId="165" fontId="4" fillId="2" borderId="19" xfId="0" applyNumberFormat="1" applyFont="1" applyFill="1" applyBorder="1" applyAlignment="1">
      <alignment horizontal="center" vertical="top" shrinkToFit="1"/>
    </xf>
    <xf numFmtId="1" fontId="4" fillId="2" borderId="1" xfId="0" applyNumberFormat="1" applyFont="1" applyFill="1" applyBorder="1" applyAlignment="1">
      <alignment horizontal="center" vertical="center" shrinkToFit="1"/>
    </xf>
    <xf numFmtId="1" fontId="9" fillId="2" borderId="1" xfId="0" applyNumberFormat="1" applyFont="1" applyFill="1" applyBorder="1" applyAlignment="1">
      <alignment horizontal="center" vertical="center" shrinkToFit="1"/>
    </xf>
    <xf numFmtId="4" fontId="4" fillId="2" borderId="16" xfId="0" applyNumberFormat="1" applyFont="1" applyFill="1" applyBorder="1" applyAlignment="1">
      <alignment horizontal="center" vertical="top" shrinkToFit="1"/>
    </xf>
    <xf numFmtId="164" fontId="4" fillId="2" borderId="19" xfId="0" applyNumberFormat="1" applyFont="1" applyFill="1" applyBorder="1" applyAlignment="1">
      <alignment horizontal="center" vertical="top" shrinkToFit="1"/>
    </xf>
    <xf numFmtId="3" fontId="9" fillId="2" borderId="18" xfId="0" applyNumberFormat="1" applyFont="1" applyFill="1" applyBorder="1" applyAlignment="1">
      <alignment horizontal="left" vertical="center"/>
    </xf>
    <xf numFmtId="165" fontId="4" fillId="2" borderId="19" xfId="0" applyNumberFormat="1" applyFont="1" applyFill="1" applyBorder="1" applyAlignment="1">
      <alignment horizontal="center" vertical="top" wrapText="1"/>
    </xf>
    <xf numFmtId="4" fontId="4" fillId="2" borderId="2" xfId="0" applyNumberFormat="1" applyFont="1" applyFill="1" applyBorder="1" applyAlignment="1">
      <alignment horizontal="center" vertical="center"/>
    </xf>
    <xf numFmtId="167" fontId="4" fillId="2" borderId="28" xfId="0" applyNumberFormat="1" applyFont="1" applyFill="1" applyBorder="1" applyAlignment="1">
      <alignment horizontal="center" vertical="center"/>
    </xf>
    <xf numFmtId="164" fontId="4" fillId="2" borderId="57" xfId="0" applyNumberFormat="1" applyFont="1" applyFill="1" applyBorder="1" applyAlignment="1">
      <alignment horizontal="center" vertical="center" wrapText="1"/>
    </xf>
    <xf numFmtId="167" fontId="4" fillId="2" borderId="24" xfId="0" applyNumberFormat="1" applyFont="1" applyFill="1" applyBorder="1" applyAlignment="1">
      <alignment horizontal="center" vertical="center"/>
    </xf>
    <xf numFmtId="0" fontId="5" fillId="0" borderId="58" xfId="0" applyFont="1" applyBorder="1" applyAlignment="1">
      <alignment horizontal="left" vertical="top"/>
    </xf>
    <xf numFmtId="0" fontId="14" fillId="2" borderId="9" xfId="0" applyFont="1" applyFill="1" applyBorder="1" applyAlignment="1">
      <alignment horizontal="left" vertical="top" wrapText="1"/>
    </xf>
    <xf numFmtId="164" fontId="4" fillId="2" borderId="59" xfId="0" applyNumberFormat="1" applyFont="1" applyFill="1" applyBorder="1" applyAlignment="1">
      <alignment horizontal="center" vertical="center" wrapText="1"/>
    </xf>
    <xf numFmtId="0" fontId="5" fillId="0" borderId="60" xfId="0" applyFont="1" applyBorder="1" applyAlignment="1">
      <alignment horizontal="left" vertical="top"/>
    </xf>
    <xf numFmtId="2" fontId="9" fillId="2" borderId="1" xfId="0" applyNumberFormat="1" applyFont="1" applyFill="1" applyBorder="1" applyAlignment="1">
      <alignment horizontal="center" vertical="center" shrinkToFit="1"/>
    </xf>
    <xf numFmtId="4" fontId="4" fillId="2" borderId="28" xfId="0" applyNumberFormat="1" applyFont="1" applyFill="1" applyBorder="1" applyAlignment="1">
      <alignment horizontal="center" vertical="center"/>
    </xf>
    <xf numFmtId="0" fontId="15" fillId="2" borderId="0" xfId="0" applyFont="1" applyFill="1" applyAlignment="1">
      <alignment horizontal="left" vertical="top" wrapText="1"/>
    </xf>
    <xf numFmtId="0" fontId="16" fillId="2" borderId="0" xfId="0" applyFont="1" applyFill="1" applyAlignment="1">
      <alignment horizontal="left" vertical="top" wrapText="1"/>
    </xf>
    <xf numFmtId="0" fontId="16" fillId="2" borderId="0" xfId="0" applyFont="1" applyFill="1" applyAlignment="1">
      <alignment horizontal="left" vertical="top"/>
    </xf>
    <xf numFmtId="4" fontId="15" fillId="2" borderId="0" xfId="0" applyNumberFormat="1" applyFont="1" applyFill="1" applyAlignment="1">
      <alignment horizontal="center" vertical="top"/>
    </xf>
    <xf numFmtId="165" fontId="15" fillId="2" borderId="0" xfId="0" applyNumberFormat="1" applyFont="1" applyFill="1" applyAlignment="1">
      <alignment horizontal="left" vertical="top"/>
    </xf>
    <xf numFmtId="0" fontId="15" fillId="2" borderId="0" xfId="0" applyFont="1" applyFill="1" applyAlignment="1">
      <alignment horizontal="left" vertical="center"/>
    </xf>
    <xf numFmtId="164" fontId="10" fillId="0" borderId="0" xfId="0" applyNumberFormat="1" applyFont="1" applyAlignment="1">
      <alignment horizontal="left" vertical="top"/>
    </xf>
    <xf numFmtId="0" fontId="15" fillId="2" borderId="21" xfId="0" applyFont="1" applyFill="1" applyBorder="1" applyAlignment="1">
      <alignment horizontal="left" vertical="center"/>
    </xf>
    <xf numFmtId="0" fontId="9" fillId="0" borderId="9" xfId="0" applyFont="1" applyFill="1" applyBorder="1" applyAlignment="1">
      <alignment horizontal="left" vertical="top" wrapText="1"/>
    </xf>
    <xf numFmtId="0" fontId="9" fillId="0" borderId="17" xfId="0" applyFont="1" applyFill="1" applyBorder="1" applyAlignment="1">
      <alignment horizontal="left" vertical="center" wrapText="1"/>
    </xf>
    <xf numFmtId="0" fontId="9" fillId="0" borderId="20" xfId="0" applyFont="1" applyFill="1" applyBorder="1" applyAlignment="1">
      <alignment horizontal="center" vertical="top" wrapText="1"/>
    </xf>
    <xf numFmtId="4" fontId="4" fillId="0" borderId="20" xfId="0" applyNumberFormat="1" applyFont="1" applyFill="1" applyBorder="1" applyAlignment="1">
      <alignment horizontal="center" vertical="top" wrapText="1"/>
    </xf>
    <xf numFmtId="165"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shrinkToFit="1"/>
    </xf>
    <xf numFmtId="0" fontId="5" fillId="0" borderId="17" xfId="0" applyFont="1" applyFill="1" applyBorder="1" applyAlignment="1">
      <alignment horizontal="left" vertical="top"/>
    </xf>
    <xf numFmtId="0" fontId="9" fillId="0" borderId="24" xfId="0" applyFont="1" applyFill="1" applyBorder="1" applyAlignment="1">
      <alignment horizontal="left" vertical="top" wrapText="1"/>
    </xf>
    <xf numFmtId="0" fontId="9" fillId="0" borderId="19" xfId="0" applyFont="1" applyFill="1" applyBorder="1" applyAlignment="1">
      <alignment horizontal="center" vertical="top" wrapText="1"/>
    </xf>
    <xf numFmtId="165" fontId="4" fillId="5" borderId="2" xfId="0" applyNumberFormat="1" applyFont="1" applyFill="1" applyBorder="1" applyAlignment="1">
      <alignment horizontal="center" vertical="top" wrapText="1"/>
    </xf>
    <xf numFmtId="1" fontId="9" fillId="0" borderId="0" xfId="0" applyNumberFormat="1" applyFont="1" applyFill="1" applyAlignment="1">
      <alignment horizontal="center" vertical="top" shrinkToFit="1"/>
    </xf>
    <xf numFmtId="0" fontId="9" fillId="0" borderId="28" xfId="0" applyFont="1" applyFill="1" applyBorder="1" applyAlignment="1">
      <alignment horizontal="left" vertical="top" wrapText="1"/>
    </xf>
    <xf numFmtId="165" fontId="4" fillId="0" borderId="2" xfId="0" applyNumberFormat="1" applyFont="1" applyFill="1" applyBorder="1" applyAlignment="1">
      <alignment horizontal="center" vertical="top" wrapText="1"/>
    </xf>
    <xf numFmtId="0" fontId="5" fillId="0" borderId="9" xfId="0" applyFont="1" applyFill="1" applyBorder="1" applyAlignment="1">
      <alignment horizontal="left" vertical="top"/>
    </xf>
    <xf numFmtId="0" fontId="9" fillId="0" borderId="24" xfId="0" applyFont="1" applyFill="1" applyBorder="1" applyAlignment="1">
      <alignment horizontal="left" vertical="center" wrapText="1"/>
    </xf>
    <xf numFmtId="0" fontId="5" fillId="0" borderId="20" xfId="0" applyFont="1" applyFill="1" applyBorder="1" applyAlignment="1">
      <alignment horizontal="left" vertical="top"/>
    </xf>
    <xf numFmtId="1" fontId="9" fillId="5" borderId="33" xfId="0" applyNumberFormat="1" applyFont="1" applyFill="1" applyBorder="1" applyAlignment="1">
      <alignment horizontal="center" vertical="top" shrinkToFit="1"/>
    </xf>
    <xf numFmtId="0" fontId="9" fillId="5" borderId="32"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5" borderId="2" xfId="0" applyFont="1" applyFill="1" applyBorder="1" applyAlignment="1">
      <alignment horizontal="center" vertical="top" wrapText="1"/>
    </xf>
    <xf numFmtId="4" fontId="4" fillId="5" borderId="2" xfId="0" applyNumberFormat="1" applyFont="1" applyFill="1" applyBorder="1" applyAlignment="1">
      <alignment horizontal="center" vertical="top" wrapText="1"/>
    </xf>
    <xf numFmtId="0" fontId="9" fillId="5" borderId="33" xfId="0" applyFont="1" applyFill="1" applyBorder="1" applyAlignment="1">
      <alignment horizontal="left" vertical="top" wrapText="1"/>
    </xf>
    <xf numFmtId="0" fontId="9" fillId="5" borderId="32" xfId="0" applyFont="1" applyFill="1" applyBorder="1" applyAlignment="1">
      <alignment horizontal="center" vertical="top" wrapText="1"/>
    </xf>
    <xf numFmtId="4" fontId="4" fillId="5" borderId="32" xfId="0" applyNumberFormat="1" applyFont="1" applyFill="1" applyBorder="1" applyAlignment="1">
      <alignment horizontal="center" vertical="top" wrapText="1"/>
    </xf>
    <xf numFmtId="0" fontId="5" fillId="6" borderId="23" xfId="0" applyFont="1" applyFill="1" applyBorder="1" applyAlignment="1">
      <alignment horizontal="left" vertical="top"/>
    </xf>
  </cellXfs>
  <cellStyles count="1">
    <cellStyle name="Normal" xfId="0" builtinId="0"/>
  </cellStyles>
  <dxfs count="5">
    <dxf>
      <font>
        <b/>
        <color theme="1"/>
      </font>
      <fill>
        <patternFill patternType="solid">
          <fgColor rgb="FFFF0000"/>
          <bgColor rgb="FFFF0000"/>
        </patternFill>
      </fill>
    </dxf>
    <dxf>
      <font>
        <b/>
        <color theme="0"/>
      </font>
      <fill>
        <patternFill patternType="solid">
          <fgColor theme="1"/>
          <bgColor theme="1"/>
        </patternFill>
      </fill>
    </dxf>
    <dxf>
      <font>
        <b/>
        <color theme="1"/>
      </font>
      <fill>
        <patternFill patternType="solid">
          <fgColor theme="9"/>
          <bgColor theme="9"/>
        </patternFill>
      </fill>
    </dxf>
    <dxf>
      <font>
        <b/>
        <color theme="1"/>
      </font>
      <fill>
        <patternFill patternType="solid">
          <fgColor rgb="FFFFFF00"/>
          <bgColor rgb="FFFFFF00"/>
        </patternFill>
      </fill>
    </dxf>
    <dxf>
      <font>
        <b/>
        <color theme="1"/>
      </font>
      <fill>
        <patternFill patternType="solid">
          <fgColor rgb="FF0070C0"/>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L\Downloads\KERTAS%20KERJA%20TIM%20DAERAH%20EPPD%202022_LPPD2021_KAB_DEM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IAN KABKOTA"/>
      <sheetName val="LKE CK LPPD"/>
      <sheetName val="LKE KLARIFIKASI"/>
      <sheetName val="LKE VALIDASI"/>
      <sheetName val="REKAP LKE VALIDATED"/>
      <sheetName val="MONEV LPPD"/>
      <sheetName val="LAPORAN AKHIR"/>
      <sheetName val="INFOGRAF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2BF5E-5A9A-40B6-8C93-5925BB159B41}">
  <dimension ref="A1:T1000"/>
  <sheetViews>
    <sheetView tabSelected="1" workbookViewId="0">
      <pane ySplit="5" topLeftCell="A6" activePane="bottomLeft" state="frozen"/>
      <selection pane="bottomLeft" activeCell="G80" sqref="G80"/>
    </sheetView>
  </sheetViews>
  <sheetFormatPr defaultColWidth="12.42578125" defaultRowHeight="15" customHeight="1" x14ac:dyDescent="0.2"/>
  <cols>
    <col min="1" max="1" width="4.5703125" style="5" customWidth="1"/>
    <col min="2" max="2" width="12.42578125" style="5"/>
    <col min="3" max="3" width="4.7109375" style="5" customWidth="1"/>
    <col min="4" max="4" width="21.7109375" style="5" customWidth="1"/>
    <col min="5" max="5" width="29.5703125" style="5" customWidth="1"/>
    <col min="6" max="6" width="8.7109375" style="5" customWidth="1"/>
    <col min="7" max="7" width="19.85546875" style="5" customWidth="1"/>
    <col min="8" max="8" width="13.140625" style="5" customWidth="1"/>
    <col min="9" max="9" width="6.85546875" style="5" customWidth="1"/>
    <col min="10" max="10" width="12.5703125" style="5" customWidth="1"/>
    <col min="11" max="11" width="24.5703125" style="5" hidden="1" customWidth="1"/>
    <col min="12" max="12" width="12.85546875" style="5" hidden="1" customWidth="1"/>
    <col min="13" max="13" width="16.85546875" style="5" customWidth="1"/>
    <col min="14" max="20" width="7.42578125" style="5" customWidth="1"/>
    <col min="21" max="16384" width="12.42578125" style="5"/>
  </cols>
  <sheetData>
    <row r="1" spans="1:20" ht="12.75" customHeight="1" x14ac:dyDescent="0.2">
      <c r="A1" s="1" t="s">
        <v>0</v>
      </c>
      <c r="B1" s="2"/>
      <c r="C1" s="2"/>
      <c r="D1" s="2"/>
      <c r="E1" s="2"/>
      <c r="F1" s="2"/>
      <c r="G1" s="2"/>
      <c r="H1" s="2"/>
      <c r="I1" s="2"/>
      <c r="J1" s="2"/>
      <c r="K1" s="3"/>
      <c r="L1" s="4"/>
    </row>
    <row r="2" spans="1:20" ht="12.75" customHeight="1" x14ac:dyDescent="0.2">
      <c r="A2" s="6" t="s">
        <v>1</v>
      </c>
      <c r="B2" s="7"/>
      <c r="C2" s="7"/>
      <c r="D2" s="7"/>
      <c r="E2" s="7"/>
      <c r="F2" s="7"/>
      <c r="G2" s="7"/>
      <c r="H2" s="7"/>
      <c r="I2" s="7"/>
      <c r="J2" s="7"/>
      <c r="K2" s="8"/>
      <c r="L2" s="9"/>
    </row>
    <row r="3" spans="1:20" ht="24.75" customHeight="1" x14ac:dyDescent="0.2">
      <c r="A3" s="6" t="s">
        <v>2</v>
      </c>
      <c r="B3" s="7"/>
      <c r="C3" s="7"/>
      <c r="D3" s="7"/>
      <c r="E3" s="7"/>
      <c r="F3" s="7"/>
      <c r="G3" s="7"/>
      <c r="H3" s="7"/>
      <c r="I3" s="7"/>
      <c r="J3" s="7"/>
      <c r="K3" s="10" t="e">
        <f>L98-#REF!</f>
        <v>#REF!</v>
      </c>
      <c r="L3" s="11"/>
      <c r="M3" s="12"/>
      <c r="N3" s="12"/>
      <c r="O3" s="12"/>
      <c r="P3" s="12"/>
      <c r="Q3" s="12"/>
      <c r="R3" s="12"/>
      <c r="S3" s="12"/>
      <c r="T3" s="12"/>
    </row>
    <row r="4" spans="1:20" ht="19.5" customHeight="1" x14ac:dyDescent="0.2">
      <c r="A4" s="13" t="s">
        <v>3</v>
      </c>
      <c r="B4" s="13" t="s">
        <v>4</v>
      </c>
      <c r="C4" s="13" t="s">
        <v>5</v>
      </c>
      <c r="D4" s="13" t="s">
        <v>6</v>
      </c>
      <c r="E4" s="13" t="s">
        <v>7</v>
      </c>
      <c r="F4" s="13" t="s">
        <v>8</v>
      </c>
      <c r="G4" s="14" t="s">
        <v>9</v>
      </c>
      <c r="H4" s="15"/>
      <c r="I4" s="16"/>
      <c r="J4" s="17" t="s">
        <v>10</v>
      </c>
      <c r="K4" s="18" t="s">
        <v>11</v>
      </c>
      <c r="L4" s="19"/>
      <c r="M4" s="12"/>
      <c r="N4" s="12"/>
      <c r="O4" s="12"/>
      <c r="P4" s="12"/>
      <c r="Q4" s="12"/>
      <c r="R4" s="12"/>
      <c r="S4" s="12"/>
      <c r="T4" s="12"/>
    </row>
    <row r="5" spans="1:20" ht="58.5" customHeight="1" thickBot="1" x14ac:dyDescent="0.25">
      <c r="A5" s="20"/>
      <c r="B5" s="20"/>
      <c r="C5" s="20"/>
      <c r="D5" s="20"/>
      <c r="E5" s="20"/>
      <c r="F5" s="20"/>
      <c r="G5" s="21" t="s">
        <v>12</v>
      </c>
      <c r="H5" s="22" t="s">
        <v>13</v>
      </c>
      <c r="I5" s="23"/>
      <c r="J5" s="24"/>
      <c r="K5" s="25" t="s">
        <v>12</v>
      </c>
      <c r="L5" s="26" t="s">
        <v>13</v>
      </c>
    </row>
    <row r="6" spans="1:20" ht="15.75" customHeight="1" thickTop="1" thickBot="1" x14ac:dyDescent="0.25">
      <c r="A6" s="27"/>
      <c r="B6" s="28" t="s">
        <v>14</v>
      </c>
      <c r="C6" s="29"/>
      <c r="D6" s="29"/>
      <c r="E6" s="29"/>
      <c r="F6" s="29"/>
      <c r="G6" s="29"/>
      <c r="H6" s="29"/>
      <c r="I6" s="29"/>
      <c r="J6" s="30"/>
      <c r="K6" s="8"/>
      <c r="L6" s="9"/>
    </row>
    <row r="7" spans="1:20" ht="45.75" hidden="1" customHeight="1" x14ac:dyDescent="0.2">
      <c r="A7" s="31">
        <v>1</v>
      </c>
      <c r="B7" s="32" t="s">
        <v>15</v>
      </c>
      <c r="C7" s="33" t="s">
        <v>16</v>
      </c>
      <c r="D7" s="34" t="s">
        <v>17</v>
      </c>
      <c r="E7" s="35" t="s">
        <v>18</v>
      </c>
      <c r="F7" s="36" t="s">
        <v>19</v>
      </c>
      <c r="G7" s="37"/>
      <c r="H7" s="38" t="e">
        <f>G7/G8*100</f>
        <v>#DIV/0!</v>
      </c>
      <c r="I7" s="39" t="s">
        <v>19</v>
      </c>
      <c r="J7" s="40" t="s">
        <v>20</v>
      </c>
      <c r="K7" s="41">
        <v>41315</v>
      </c>
      <c r="L7" s="42">
        <f>K7/K8*100</f>
        <v>97.914444839435959</v>
      </c>
      <c r="M7" s="43" t="s">
        <v>21</v>
      </c>
    </row>
    <row r="8" spans="1:20" ht="33.75" hidden="1" customHeight="1" x14ac:dyDescent="0.2">
      <c r="A8" s="44"/>
      <c r="B8" s="45"/>
      <c r="C8" s="46"/>
      <c r="D8" s="46"/>
      <c r="E8" s="47" t="s">
        <v>22</v>
      </c>
      <c r="F8" s="47"/>
      <c r="G8" s="48"/>
      <c r="H8" s="46"/>
      <c r="I8" s="46"/>
      <c r="J8" s="49" t="s">
        <v>23</v>
      </c>
      <c r="K8" s="41">
        <v>42195</v>
      </c>
      <c r="L8" s="50"/>
    </row>
    <row r="9" spans="1:20" ht="36.75" hidden="1" customHeight="1" x14ac:dyDescent="0.2">
      <c r="A9" s="44"/>
      <c r="B9" s="45"/>
      <c r="C9" s="51" t="s">
        <v>24</v>
      </c>
      <c r="D9" s="52" t="s">
        <v>25</v>
      </c>
      <c r="E9" s="47" t="s">
        <v>26</v>
      </c>
      <c r="F9" s="53" t="s">
        <v>19</v>
      </c>
      <c r="G9" s="48"/>
      <c r="H9" s="54" t="e">
        <f>G9/G10*100</f>
        <v>#DIV/0!</v>
      </c>
      <c r="I9" s="55" t="s">
        <v>19</v>
      </c>
      <c r="J9" s="40" t="s">
        <v>20</v>
      </c>
      <c r="K9" s="41">
        <v>111138</v>
      </c>
      <c r="L9" s="42">
        <f>K9/K10*100</f>
        <v>92.407852397542172</v>
      </c>
    </row>
    <row r="10" spans="1:20" ht="30" hidden="1" customHeight="1" x14ac:dyDescent="0.2">
      <c r="A10" s="44"/>
      <c r="B10" s="45"/>
      <c r="C10" s="46"/>
      <c r="D10" s="46"/>
      <c r="E10" s="47" t="s">
        <v>27</v>
      </c>
      <c r="F10" s="47"/>
      <c r="G10" s="48"/>
      <c r="H10" s="46"/>
      <c r="I10" s="46"/>
      <c r="J10" s="49" t="s">
        <v>23</v>
      </c>
      <c r="K10" s="41">
        <v>120269</v>
      </c>
      <c r="L10" s="50"/>
    </row>
    <row r="11" spans="1:20" ht="37.5" hidden="1" customHeight="1" x14ac:dyDescent="0.2">
      <c r="A11" s="44"/>
      <c r="B11" s="45"/>
      <c r="C11" s="51" t="s">
        <v>28</v>
      </c>
      <c r="D11" s="52" t="s">
        <v>29</v>
      </c>
      <c r="E11" s="47" t="s">
        <v>30</v>
      </c>
      <c r="F11" s="53" t="s">
        <v>19</v>
      </c>
      <c r="G11" s="48"/>
      <c r="H11" s="54" t="e">
        <f>G11/G12*100</f>
        <v>#DIV/0!</v>
      </c>
      <c r="I11" s="55" t="s">
        <v>19</v>
      </c>
      <c r="J11" s="40" t="s">
        <v>20</v>
      </c>
      <c r="K11" s="41">
        <v>55489</v>
      </c>
      <c r="L11" s="42">
        <f>K11/K12*100</f>
        <v>97.72286992356733</v>
      </c>
    </row>
    <row r="12" spans="1:20" ht="30.75" hidden="1" customHeight="1" x14ac:dyDescent="0.2">
      <c r="A12" s="44"/>
      <c r="B12" s="45"/>
      <c r="C12" s="46"/>
      <c r="D12" s="46"/>
      <c r="E12" s="47" t="s">
        <v>31</v>
      </c>
      <c r="F12" s="47"/>
      <c r="G12" s="48"/>
      <c r="H12" s="46"/>
      <c r="I12" s="45"/>
      <c r="J12" s="49" t="s">
        <v>23</v>
      </c>
      <c r="K12" s="41">
        <v>56782</v>
      </c>
      <c r="L12" s="50"/>
    </row>
    <row r="13" spans="1:20" ht="65.25" hidden="1" customHeight="1" x14ac:dyDescent="0.2">
      <c r="A13" s="44"/>
      <c r="B13" s="45"/>
      <c r="C13" s="51" t="s">
        <v>32</v>
      </c>
      <c r="D13" s="52" t="s">
        <v>33</v>
      </c>
      <c r="E13" s="47" t="s">
        <v>34</v>
      </c>
      <c r="F13" s="53" t="s">
        <v>19</v>
      </c>
      <c r="G13" s="48"/>
      <c r="H13" s="54" t="e">
        <f>G13/G14*100</f>
        <v>#DIV/0!</v>
      </c>
      <c r="I13" s="55" t="s">
        <v>19</v>
      </c>
      <c r="J13" s="56" t="s">
        <v>20</v>
      </c>
      <c r="K13" s="41">
        <v>2611</v>
      </c>
      <c r="L13" s="42">
        <f>K13/K14*100</f>
        <v>58.912454873646212</v>
      </c>
    </row>
    <row r="14" spans="1:20" ht="49.5" hidden="1" customHeight="1" x14ac:dyDescent="0.2">
      <c r="A14" s="57"/>
      <c r="B14" s="20"/>
      <c r="C14" s="20"/>
      <c r="D14" s="20"/>
      <c r="E14" s="58" t="s">
        <v>35</v>
      </c>
      <c r="F14" s="58"/>
      <c r="G14" s="59"/>
      <c r="H14" s="20"/>
      <c r="I14" s="20"/>
      <c r="J14" s="20"/>
      <c r="K14" s="41">
        <v>4432</v>
      </c>
      <c r="L14" s="50"/>
    </row>
    <row r="15" spans="1:20" ht="24" hidden="1" customHeight="1" x14ac:dyDescent="0.2">
      <c r="A15" s="60">
        <v>2</v>
      </c>
      <c r="B15" s="61" t="s">
        <v>36</v>
      </c>
      <c r="C15" s="33" t="s">
        <v>37</v>
      </c>
      <c r="D15" s="62" t="s">
        <v>38</v>
      </c>
      <c r="E15" s="63" t="s">
        <v>39</v>
      </c>
      <c r="F15" s="64" t="s">
        <v>19</v>
      </c>
      <c r="G15" s="65"/>
      <c r="H15" s="66" t="e">
        <f>G15/G16*1000</f>
        <v>#DIV/0!</v>
      </c>
      <c r="I15" s="67" t="s">
        <v>40</v>
      </c>
      <c r="J15" s="68" t="s">
        <v>41</v>
      </c>
      <c r="K15" s="69">
        <v>983</v>
      </c>
      <c r="L15" s="70">
        <f>K15/K16*100</f>
        <v>8.1647502068181901E-2</v>
      </c>
    </row>
    <row r="16" spans="1:20" ht="18.75" hidden="1" customHeight="1" x14ac:dyDescent="0.2">
      <c r="A16" s="44"/>
      <c r="B16" s="61"/>
      <c r="C16" s="46"/>
      <c r="D16" s="46"/>
      <c r="E16" s="71" t="s">
        <v>42</v>
      </c>
      <c r="F16" s="71"/>
      <c r="G16" s="48"/>
      <c r="H16" s="72"/>
      <c r="I16" s="45"/>
      <c r="J16" s="73" t="s">
        <v>23</v>
      </c>
      <c r="K16" s="74">
        <v>1203956</v>
      </c>
      <c r="L16" s="72"/>
    </row>
    <row r="17" spans="1:12" ht="26.25" hidden="1" customHeight="1" x14ac:dyDescent="0.2">
      <c r="A17" s="44"/>
      <c r="B17" s="61"/>
      <c r="C17" s="51" t="s">
        <v>43</v>
      </c>
      <c r="D17" s="52" t="s">
        <v>44</v>
      </c>
      <c r="E17" s="47" t="s">
        <v>45</v>
      </c>
      <c r="F17" s="53" t="s">
        <v>19</v>
      </c>
      <c r="G17" s="48"/>
      <c r="H17" s="54" t="e">
        <f>G17/G18*100</f>
        <v>#DIV/0!</v>
      </c>
      <c r="I17" s="55" t="s">
        <v>19</v>
      </c>
      <c r="J17" s="56" t="s">
        <v>41</v>
      </c>
      <c r="K17" s="74">
        <v>3</v>
      </c>
      <c r="L17" s="42">
        <f>K17/K18*100</f>
        <v>60</v>
      </c>
    </row>
    <row r="18" spans="1:12" ht="24" hidden="1" customHeight="1" x14ac:dyDescent="0.2">
      <c r="A18" s="75"/>
      <c r="B18" s="76"/>
      <c r="C18" s="46"/>
      <c r="D18" s="46"/>
      <c r="E18" s="47" t="s">
        <v>46</v>
      </c>
      <c r="F18" s="47"/>
      <c r="G18" s="48"/>
      <c r="H18" s="46"/>
      <c r="I18" s="46"/>
      <c r="J18" s="46"/>
      <c r="K18" s="74">
        <v>5</v>
      </c>
      <c r="L18" s="50"/>
    </row>
    <row r="19" spans="1:12" ht="36" hidden="1" customHeight="1" x14ac:dyDescent="0.2">
      <c r="A19" s="44"/>
      <c r="B19" s="61"/>
      <c r="C19" s="51" t="s">
        <v>47</v>
      </c>
      <c r="D19" s="52" t="s">
        <v>48</v>
      </c>
      <c r="E19" s="47" t="s">
        <v>49</v>
      </c>
      <c r="F19" s="53" t="s">
        <v>19</v>
      </c>
      <c r="G19" s="48"/>
      <c r="H19" s="54" t="e">
        <f>G19/G20*100</f>
        <v>#DIV/0!</v>
      </c>
      <c r="I19" s="55" t="s">
        <v>19</v>
      </c>
      <c r="J19" s="56" t="s">
        <v>41</v>
      </c>
      <c r="K19" s="74">
        <v>19704</v>
      </c>
      <c r="L19" s="42">
        <f>K19/K20*100</f>
        <v>100</v>
      </c>
    </row>
    <row r="20" spans="1:12" ht="24.75" hidden="1" customHeight="1" x14ac:dyDescent="0.2">
      <c r="A20" s="75"/>
      <c r="B20" s="76"/>
      <c r="C20" s="46"/>
      <c r="D20" s="46"/>
      <c r="E20" s="47" t="s">
        <v>50</v>
      </c>
      <c r="F20" s="47"/>
      <c r="G20" s="48"/>
      <c r="H20" s="46"/>
      <c r="I20" s="46"/>
      <c r="J20" s="46"/>
      <c r="K20" s="74">
        <v>19704</v>
      </c>
      <c r="L20" s="50"/>
    </row>
    <row r="21" spans="1:12" ht="28.5" hidden="1" customHeight="1" x14ac:dyDescent="0.2">
      <c r="A21" s="77"/>
      <c r="B21" s="78"/>
      <c r="C21" s="51" t="s">
        <v>51</v>
      </c>
      <c r="D21" s="52" t="s">
        <v>52</v>
      </c>
      <c r="E21" s="47" t="s">
        <v>53</v>
      </c>
      <c r="F21" s="53" t="s">
        <v>19</v>
      </c>
      <c r="G21" s="48"/>
      <c r="H21" s="54" t="e">
        <f>G21/G22*100</f>
        <v>#DIV/0!</v>
      </c>
      <c r="I21" s="55" t="s">
        <v>19</v>
      </c>
      <c r="J21" s="56" t="s">
        <v>41</v>
      </c>
      <c r="K21" s="74">
        <v>19704</v>
      </c>
      <c r="L21" s="42">
        <f>K21/K22*100</f>
        <v>100</v>
      </c>
    </row>
    <row r="22" spans="1:12" ht="27" hidden="1" customHeight="1" x14ac:dyDescent="0.2">
      <c r="A22" s="44"/>
      <c r="B22" s="61"/>
      <c r="C22" s="46"/>
      <c r="D22" s="45"/>
      <c r="E22" s="79" t="s">
        <v>54</v>
      </c>
      <c r="F22" s="47"/>
      <c r="G22" s="48"/>
      <c r="H22" s="46"/>
      <c r="I22" s="45"/>
      <c r="J22" s="46"/>
      <c r="K22" s="74">
        <v>19704</v>
      </c>
      <c r="L22" s="50"/>
    </row>
    <row r="23" spans="1:12" ht="36.75" hidden="1" customHeight="1" x14ac:dyDescent="0.2">
      <c r="A23" s="44"/>
      <c r="B23" s="61"/>
      <c r="C23" s="51" t="s">
        <v>55</v>
      </c>
      <c r="D23" s="52" t="s">
        <v>56</v>
      </c>
      <c r="E23" s="47" t="s">
        <v>57</v>
      </c>
      <c r="F23" s="53" t="s">
        <v>19</v>
      </c>
      <c r="G23" s="65"/>
      <c r="H23" s="54" t="e">
        <f>G23/G24*100</f>
        <v>#DIV/0!</v>
      </c>
      <c r="I23" s="55" t="s">
        <v>19</v>
      </c>
      <c r="J23" s="56" t="s">
        <v>41</v>
      </c>
      <c r="K23" s="69">
        <v>19738</v>
      </c>
      <c r="L23" s="42">
        <f>K23/K24*100</f>
        <v>100</v>
      </c>
    </row>
    <row r="24" spans="1:12" ht="30" hidden="1" customHeight="1" x14ac:dyDescent="0.2">
      <c r="A24" s="44"/>
      <c r="B24" s="61"/>
      <c r="C24" s="46"/>
      <c r="D24" s="46"/>
      <c r="E24" s="80" t="s">
        <v>58</v>
      </c>
      <c r="F24" s="47"/>
      <c r="G24" s="65"/>
      <c r="H24" s="46"/>
      <c r="I24" s="45"/>
      <c r="J24" s="46"/>
      <c r="K24" s="69">
        <v>19738</v>
      </c>
      <c r="L24" s="50"/>
    </row>
    <row r="25" spans="1:12" ht="34.5" hidden="1" customHeight="1" x14ac:dyDescent="0.2">
      <c r="A25" s="44"/>
      <c r="B25" s="61"/>
      <c r="C25" s="51" t="s">
        <v>59</v>
      </c>
      <c r="D25" s="52" t="s">
        <v>60</v>
      </c>
      <c r="E25" s="47" t="s">
        <v>61</v>
      </c>
      <c r="F25" s="53" t="s">
        <v>19</v>
      </c>
      <c r="G25" s="48"/>
      <c r="H25" s="54" t="e">
        <f>G25/G26*100</f>
        <v>#DIV/0!</v>
      </c>
      <c r="I25" s="55" t="s">
        <v>19</v>
      </c>
      <c r="J25" s="56" t="s">
        <v>41</v>
      </c>
      <c r="K25" s="74">
        <v>78966</v>
      </c>
      <c r="L25" s="42">
        <f>K25/K26*100</f>
        <v>100</v>
      </c>
    </row>
    <row r="26" spans="1:12" ht="17.25" hidden="1" customHeight="1" x14ac:dyDescent="0.2">
      <c r="A26" s="44"/>
      <c r="B26" s="61"/>
      <c r="C26" s="46"/>
      <c r="D26" s="46"/>
      <c r="E26" s="47" t="s">
        <v>62</v>
      </c>
      <c r="F26" s="47"/>
      <c r="G26" s="48"/>
      <c r="H26" s="46"/>
      <c r="I26" s="45"/>
      <c r="J26" s="46"/>
      <c r="K26" s="74">
        <v>78966</v>
      </c>
      <c r="L26" s="50"/>
    </row>
    <row r="27" spans="1:12" ht="36.75" hidden="1" customHeight="1" x14ac:dyDescent="0.2">
      <c r="A27" s="44"/>
      <c r="B27" s="61"/>
      <c r="C27" s="51" t="s">
        <v>63</v>
      </c>
      <c r="D27" s="52" t="s">
        <v>64</v>
      </c>
      <c r="E27" s="47" t="s">
        <v>65</v>
      </c>
      <c r="F27" s="53" t="s">
        <v>19</v>
      </c>
      <c r="G27" s="48"/>
      <c r="H27" s="54" t="e">
        <f>G27/G28*100</f>
        <v>#DIV/0!</v>
      </c>
      <c r="I27" s="55" t="s">
        <v>19</v>
      </c>
      <c r="J27" s="56" t="s">
        <v>41</v>
      </c>
      <c r="K27" s="74">
        <v>149889</v>
      </c>
      <c r="L27" s="42">
        <f>K27/K28*100</f>
        <v>100</v>
      </c>
    </row>
    <row r="28" spans="1:12" ht="28.5" hidden="1" customHeight="1" x14ac:dyDescent="0.2">
      <c r="A28" s="44"/>
      <c r="B28" s="61"/>
      <c r="C28" s="46"/>
      <c r="D28" s="46"/>
      <c r="E28" s="71" t="s">
        <v>66</v>
      </c>
      <c r="F28" s="47"/>
      <c r="G28" s="48"/>
      <c r="H28" s="46"/>
      <c r="I28" s="45"/>
      <c r="J28" s="46"/>
      <c r="K28" s="74">
        <v>149889</v>
      </c>
      <c r="L28" s="50"/>
    </row>
    <row r="29" spans="1:12" ht="36" hidden="1" customHeight="1" x14ac:dyDescent="0.2">
      <c r="A29" s="44"/>
      <c r="B29" s="61"/>
      <c r="C29" s="51" t="s">
        <v>67</v>
      </c>
      <c r="D29" s="52" t="s">
        <v>68</v>
      </c>
      <c r="E29" s="47" t="s">
        <v>69</v>
      </c>
      <c r="F29" s="53" t="s">
        <v>19</v>
      </c>
      <c r="G29" s="48"/>
      <c r="H29" s="54" t="e">
        <f>G29/G30*100</f>
        <v>#DIV/0!</v>
      </c>
      <c r="I29" s="55" t="s">
        <v>19</v>
      </c>
      <c r="J29" s="56" t="s">
        <v>41</v>
      </c>
      <c r="K29" s="74">
        <v>776540</v>
      </c>
      <c r="L29" s="42">
        <f>K29/K30*100</f>
        <v>99.77412250834513</v>
      </c>
    </row>
    <row r="30" spans="1:12" ht="29.25" hidden="1" customHeight="1" x14ac:dyDescent="0.2">
      <c r="A30" s="44"/>
      <c r="B30" s="61"/>
      <c r="C30" s="46"/>
      <c r="D30" s="46"/>
      <c r="E30" s="47" t="s">
        <v>70</v>
      </c>
      <c r="F30" s="47"/>
      <c r="G30" s="48"/>
      <c r="H30" s="46"/>
      <c r="I30" s="45"/>
      <c r="J30" s="46"/>
      <c r="K30" s="74">
        <v>778298</v>
      </c>
      <c r="L30" s="50"/>
    </row>
    <row r="31" spans="1:12" ht="36.75" hidden="1" customHeight="1" x14ac:dyDescent="0.2">
      <c r="A31" s="44"/>
      <c r="B31" s="61"/>
      <c r="C31" s="51" t="s">
        <v>71</v>
      </c>
      <c r="D31" s="52" t="s">
        <v>72</v>
      </c>
      <c r="E31" s="47" t="s">
        <v>73</v>
      </c>
      <c r="F31" s="53" t="s">
        <v>19</v>
      </c>
      <c r="G31" s="48"/>
      <c r="H31" s="54" t="e">
        <f>G31/G32*100</f>
        <v>#DIV/0!</v>
      </c>
      <c r="I31" s="55" t="s">
        <v>19</v>
      </c>
      <c r="J31" s="56" t="s">
        <v>41</v>
      </c>
      <c r="K31" s="74">
        <v>125411</v>
      </c>
      <c r="L31" s="42">
        <f>K31/K32*100</f>
        <v>100</v>
      </c>
    </row>
    <row r="32" spans="1:12" ht="24.75" hidden="1" customHeight="1" x14ac:dyDescent="0.2">
      <c r="A32" s="44"/>
      <c r="B32" s="61"/>
      <c r="C32" s="46"/>
      <c r="D32" s="46"/>
      <c r="E32" s="47" t="s">
        <v>74</v>
      </c>
      <c r="F32" s="47"/>
      <c r="G32" s="48"/>
      <c r="H32" s="46"/>
      <c r="I32" s="45"/>
      <c r="J32" s="46"/>
      <c r="K32" s="74">
        <v>125411</v>
      </c>
      <c r="L32" s="50"/>
    </row>
    <row r="33" spans="1:20" ht="35.25" hidden="1" customHeight="1" x14ac:dyDescent="0.2">
      <c r="A33" s="44"/>
      <c r="B33" s="61"/>
      <c r="C33" s="51" t="s">
        <v>75</v>
      </c>
      <c r="D33" s="52" t="s">
        <v>76</v>
      </c>
      <c r="E33" s="47" t="s">
        <v>77</v>
      </c>
      <c r="F33" s="53" t="s">
        <v>19</v>
      </c>
      <c r="G33" s="48"/>
      <c r="H33" s="54" t="e">
        <f>G33/G34*100</f>
        <v>#DIV/0!</v>
      </c>
      <c r="I33" s="55" t="s">
        <v>19</v>
      </c>
      <c r="J33" s="56" t="s">
        <v>41</v>
      </c>
      <c r="K33" s="74">
        <v>309336</v>
      </c>
      <c r="L33" s="42">
        <f>K33/K34*100</f>
        <v>100</v>
      </c>
      <c r="M33" s="81"/>
      <c r="N33" s="81"/>
      <c r="O33" s="81"/>
      <c r="P33" s="81"/>
      <c r="Q33" s="81"/>
      <c r="R33" s="81"/>
      <c r="S33" s="81"/>
      <c r="T33" s="81"/>
    </row>
    <row r="34" spans="1:20" ht="26.25" hidden="1" customHeight="1" x14ac:dyDescent="0.2">
      <c r="A34" s="44"/>
      <c r="B34" s="61"/>
      <c r="C34" s="46"/>
      <c r="D34" s="46"/>
      <c r="E34" s="71" t="s">
        <v>78</v>
      </c>
      <c r="F34" s="47"/>
      <c r="G34" s="48"/>
      <c r="H34" s="46"/>
      <c r="I34" s="45"/>
      <c r="J34" s="46"/>
      <c r="K34" s="74">
        <v>309336</v>
      </c>
      <c r="L34" s="50"/>
      <c r="M34" s="81"/>
      <c r="N34" s="81"/>
      <c r="O34" s="81"/>
      <c r="P34" s="81"/>
      <c r="Q34" s="81"/>
      <c r="R34" s="81"/>
      <c r="S34" s="81"/>
      <c r="T34" s="81"/>
    </row>
    <row r="35" spans="1:20" ht="36.75" hidden="1" customHeight="1" x14ac:dyDescent="0.2">
      <c r="A35" s="44"/>
      <c r="B35" s="61"/>
      <c r="C35" s="51" t="s">
        <v>79</v>
      </c>
      <c r="D35" s="52" t="s">
        <v>80</v>
      </c>
      <c r="E35" s="47" t="s">
        <v>81</v>
      </c>
      <c r="F35" s="53" t="s">
        <v>19</v>
      </c>
      <c r="G35" s="48"/>
      <c r="H35" s="54" t="e">
        <f>G35/G36*100</f>
        <v>#DIV/0!</v>
      </c>
      <c r="I35" s="55" t="s">
        <v>19</v>
      </c>
      <c r="J35" s="56" t="s">
        <v>41</v>
      </c>
      <c r="K35" s="74">
        <v>18762</v>
      </c>
      <c r="L35" s="42">
        <f>K35/K36*100</f>
        <v>100</v>
      </c>
    </row>
    <row r="36" spans="1:20" ht="26.25" hidden="1" customHeight="1" x14ac:dyDescent="0.2">
      <c r="A36" s="75"/>
      <c r="B36" s="76"/>
      <c r="C36" s="46"/>
      <c r="D36" s="46"/>
      <c r="E36" s="71" t="s">
        <v>82</v>
      </c>
      <c r="F36" s="47"/>
      <c r="G36" s="48"/>
      <c r="H36" s="46"/>
      <c r="I36" s="46"/>
      <c r="J36" s="46"/>
      <c r="K36" s="74">
        <v>18762</v>
      </c>
      <c r="L36" s="50"/>
    </row>
    <row r="37" spans="1:20" ht="36.75" hidden="1" customHeight="1" x14ac:dyDescent="0.2">
      <c r="A37" s="44"/>
      <c r="B37" s="61"/>
      <c r="C37" s="51" t="s">
        <v>83</v>
      </c>
      <c r="D37" s="62" t="s">
        <v>84</v>
      </c>
      <c r="E37" s="63" t="s">
        <v>85</v>
      </c>
      <c r="F37" s="82" t="s">
        <v>19</v>
      </c>
      <c r="G37" s="65"/>
      <c r="H37" s="54" t="e">
        <f>G37/G38*100</f>
        <v>#DIV/0!</v>
      </c>
      <c r="I37" s="67" t="s">
        <v>19</v>
      </c>
      <c r="J37" s="56" t="s">
        <v>41</v>
      </c>
      <c r="K37" s="69">
        <v>2642</v>
      </c>
      <c r="L37" s="42">
        <f>K37/K38*100</f>
        <v>100</v>
      </c>
    </row>
    <row r="38" spans="1:20" ht="24.75" hidden="1" customHeight="1" x14ac:dyDescent="0.2">
      <c r="A38" s="44"/>
      <c r="B38" s="61"/>
      <c r="C38" s="46"/>
      <c r="D38" s="45"/>
      <c r="E38" s="47" t="s">
        <v>86</v>
      </c>
      <c r="F38" s="47"/>
      <c r="G38" s="65"/>
      <c r="H38" s="46"/>
      <c r="I38" s="45"/>
      <c r="J38" s="46"/>
      <c r="K38" s="69">
        <v>2642</v>
      </c>
      <c r="L38" s="50"/>
    </row>
    <row r="39" spans="1:20" ht="38.25" hidden="1" customHeight="1" x14ac:dyDescent="0.2">
      <c r="A39" s="44"/>
      <c r="B39" s="61"/>
      <c r="C39" s="51" t="s">
        <v>87</v>
      </c>
      <c r="D39" s="52" t="s">
        <v>88</v>
      </c>
      <c r="E39" s="63" t="s">
        <v>89</v>
      </c>
      <c r="F39" s="53" t="s">
        <v>19</v>
      </c>
      <c r="G39" s="65"/>
      <c r="H39" s="54" t="e">
        <f>G39/G40*100</f>
        <v>#DIV/0!</v>
      </c>
      <c r="I39" s="55" t="s">
        <v>19</v>
      </c>
      <c r="J39" s="56" t="s">
        <v>41</v>
      </c>
      <c r="K39" s="69">
        <v>7242</v>
      </c>
      <c r="L39" s="42">
        <f>K39/K40*100</f>
        <v>100</v>
      </c>
    </row>
    <row r="40" spans="1:20" ht="26.25" hidden="1" customHeight="1" x14ac:dyDescent="0.2">
      <c r="A40" s="75"/>
      <c r="B40" s="76"/>
      <c r="C40" s="46"/>
      <c r="D40" s="46"/>
      <c r="E40" s="47" t="s">
        <v>90</v>
      </c>
      <c r="F40" s="47"/>
      <c r="G40" s="65"/>
      <c r="H40" s="46"/>
      <c r="I40" s="46"/>
      <c r="J40" s="46"/>
      <c r="K40" s="69">
        <v>7242</v>
      </c>
      <c r="L40" s="50"/>
    </row>
    <row r="41" spans="1:20" ht="48" hidden="1" customHeight="1" x14ac:dyDescent="0.2">
      <c r="A41" s="77"/>
      <c r="B41" s="78"/>
      <c r="C41" s="51" t="s">
        <v>91</v>
      </c>
      <c r="D41" s="52" t="s">
        <v>92</v>
      </c>
      <c r="E41" s="47" t="s">
        <v>93</v>
      </c>
      <c r="F41" s="53" t="s">
        <v>19</v>
      </c>
      <c r="G41" s="48"/>
      <c r="H41" s="54" t="e">
        <f>G41/G42*100</f>
        <v>#DIV/0!</v>
      </c>
      <c r="I41" s="55" t="s">
        <v>19</v>
      </c>
      <c r="J41" s="56" t="s">
        <v>41</v>
      </c>
      <c r="K41" s="74">
        <v>22098</v>
      </c>
      <c r="L41" s="42">
        <f>K41/K42*100</f>
        <v>100</v>
      </c>
    </row>
    <row r="42" spans="1:20" ht="26.25" hidden="1" customHeight="1" x14ac:dyDescent="0.2">
      <c r="A42" s="57"/>
      <c r="B42" s="83"/>
      <c r="C42" s="20"/>
      <c r="D42" s="20"/>
      <c r="E42" s="58" t="s">
        <v>94</v>
      </c>
      <c r="F42" s="58"/>
      <c r="G42" s="84"/>
      <c r="H42" s="45"/>
      <c r="I42" s="45"/>
      <c r="J42" s="45"/>
      <c r="K42" s="85">
        <v>22098</v>
      </c>
      <c r="L42" s="86"/>
    </row>
    <row r="43" spans="1:20" ht="64.5" hidden="1" customHeight="1" x14ac:dyDescent="0.2">
      <c r="A43" s="60">
        <v>3</v>
      </c>
      <c r="B43" s="61" t="s">
        <v>95</v>
      </c>
      <c r="C43" s="87" t="s">
        <v>96</v>
      </c>
      <c r="D43" s="62" t="s">
        <v>97</v>
      </c>
      <c r="E43" s="63" t="s">
        <v>98</v>
      </c>
      <c r="F43" s="82" t="s">
        <v>19</v>
      </c>
      <c r="G43" s="88"/>
      <c r="H43" s="38" t="e">
        <f>G43/G44*100</f>
        <v>#DIV/0!</v>
      </c>
      <c r="I43" s="39" t="s">
        <v>19</v>
      </c>
      <c r="J43" s="89" t="s">
        <v>99</v>
      </c>
      <c r="K43" s="90">
        <v>1544</v>
      </c>
      <c r="L43" s="91">
        <f>K43/K44*100</f>
        <v>94.898586355255063</v>
      </c>
    </row>
    <row r="44" spans="1:20" ht="37.5" hidden="1" customHeight="1" x14ac:dyDescent="0.2">
      <c r="A44" s="44"/>
      <c r="B44" s="61"/>
      <c r="C44" s="46"/>
      <c r="D44" s="46"/>
      <c r="E44" s="47" t="s">
        <v>100</v>
      </c>
      <c r="F44" s="47"/>
      <c r="G44" s="92"/>
      <c r="H44" s="46"/>
      <c r="I44" s="45"/>
      <c r="J44" s="46"/>
      <c r="K44" s="93">
        <v>1627</v>
      </c>
      <c r="L44" s="50"/>
    </row>
    <row r="45" spans="1:20" ht="75.75" hidden="1" customHeight="1" x14ac:dyDescent="0.2">
      <c r="A45" s="44"/>
      <c r="B45" s="61"/>
      <c r="C45" s="51" t="s">
        <v>101</v>
      </c>
      <c r="D45" s="52" t="s">
        <v>102</v>
      </c>
      <c r="E45" s="47" t="s">
        <v>103</v>
      </c>
      <c r="F45" s="53" t="s">
        <v>19</v>
      </c>
      <c r="G45" s="88"/>
      <c r="H45" s="54" t="e">
        <f>G45/G46*100</f>
        <v>#DIV/0!</v>
      </c>
      <c r="I45" s="55" t="s">
        <v>19</v>
      </c>
      <c r="J45" s="56" t="s">
        <v>99</v>
      </c>
      <c r="K45" s="94">
        <v>1544</v>
      </c>
      <c r="L45" s="42">
        <f>K45/K46*100</f>
        <v>94.898586355255063</v>
      </c>
    </row>
    <row r="46" spans="1:20" ht="39" hidden="1" customHeight="1" x14ac:dyDescent="0.2">
      <c r="A46" s="44"/>
      <c r="B46" s="61"/>
      <c r="C46" s="46"/>
      <c r="D46" s="46"/>
      <c r="E46" s="47" t="s">
        <v>104</v>
      </c>
      <c r="F46" s="47"/>
      <c r="G46" s="92"/>
      <c r="H46" s="46"/>
      <c r="I46" s="45"/>
      <c r="J46" s="46"/>
      <c r="K46" s="93">
        <v>1627</v>
      </c>
      <c r="L46" s="50"/>
    </row>
    <row r="47" spans="1:20" ht="61.5" hidden="1" customHeight="1" x14ac:dyDescent="0.2">
      <c r="A47" s="44"/>
      <c r="B47" s="61"/>
      <c r="C47" s="51" t="s">
        <v>105</v>
      </c>
      <c r="D47" s="52" t="s">
        <v>106</v>
      </c>
      <c r="E47" s="47" t="s">
        <v>107</v>
      </c>
      <c r="F47" s="53" t="s">
        <v>19</v>
      </c>
      <c r="G47" s="95"/>
      <c r="H47" s="54" t="e">
        <f>G47/G48*100</f>
        <v>#DIV/0!</v>
      </c>
      <c r="I47" s="55" t="s">
        <v>19</v>
      </c>
      <c r="J47" s="56" t="s">
        <v>99</v>
      </c>
      <c r="K47" s="96">
        <v>1544</v>
      </c>
      <c r="L47" s="42">
        <f>K47/K48*100</f>
        <v>94.898586355255063</v>
      </c>
    </row>
    <row r="48" spans="1:20" ht="24" hidden="1" customHeight="1" x14ac:dyDescent="0.2">
      <c r="A48" s="75"/>
      <c r="B48" s="76"/>
      <c r="C48" s="46"/>
      <c r="D48" s="46"/>
      <c r="E48" s="47" t="s">
        <v>108</v>
      </c>
      <c r="F48" s="47"/>
      <c r="G48" s="95"/>
      <c r="H48" s="46"/>
      <c r="I48" s="46"/>
      <c r="J48" s="46"/>
      <c r="K48" s="96">
        <v>1627</v>
      </c>
      <c r="L48" s="50"/>
    </row>
    <row r="49" spans="1:20" ht="88.5" hidden="1" customHeight="1" x14ac:dyDescent="0.2">
      <c r="A49" s="44"/>
      <c r="B49" s="61"/>
      <c r="C49" s="51" t="s">
        <v>109</v>
      </c>
      <c r="D49" s="52" t="s">
        <v>110</v>
      </c>
      <c r="E49" s="47" t="s">
        <v>111</v>
      </c>
      <c r="F49" s="53" t="s">
        <v>19</v>
      </c>
      <c r="G49" s="48"/>
      <c r="H49" s="54" t="e">
        <f>G49/G50*100</f>
        <v>#DIV/0!</v>
      </c>
      <c r="I49" s="55" t="s">
        <v>19</v>
      </c>
      <c r="J49" s="56" t="s">
        <v>99</v>
      </c>
      <c r="K49" s="74">
        <v>259115</v>
      </c>
      <c r="L49" s="42">
        <f>K49/K50*100</f>
        <v>82.977340267459141</v>
      </c>
    </row>
    <row r="50" spans="1:20" ht="36" hidden="1" customHeight="1" x14ac:dyDescent="0.2">
      <c r="A50" s="44"/>
      <c r="B50" s="61"/>
      <c r="C50" s="46"/>
      <c r="D50" s="46"/>
      <c r="E50" s="47" t="s">
        <v>112</v>
      </c>
      <c r="F50" s="79"/>
      <c r="G50" s="48"/>
      <c r="H50" s="46"/>
      <c r="I50" s="45"/>
      <c r="J50" s="46"/>
      <c r="K50" s="74">
        <v>312272</v>
      </c>
      <c r="L50" s="72"/>
    </row>
    <row r="51" spans="1:20" ht="84" hidden="1" customHeight="1" x14ac:dyDescent="0.2">
      <c r="A51" s="44"/>
      <c r="B51" s="61"/>
      <c r="C51" s="51" t="s">
        <v>113</v>
      </c>
      <c r="D51" s="52" t="s">
        <v>114</v>
      </c>
      <c r="E51" s="97" t="s">
        <v>115</v>
      </c>
      <c r="F51" s="98" t="s">
        <v>19</v>
      </c>
      <c r="G51" s="74"/>
      <c r="H51" s="54" t="e">
        <f>G51/G52*100</f>
        <v>#DIV/0!</v>
      </c>
      <c r="I51" s="55" t="s">
        <v>19</v>
      </c>
      <c r="J51" s="56" t="s">
        <v>99</v>
      </c>
      <c r="K51" s="74">
        <v>306503</v>
      </c>
      <c r="L51" s="42">
        <f>K51/K52*100</f>
        <v>98.152572116616284</v>
      </c>
    </row>
    <row r="52" spans="1:20" ht="12.75" hidden="1" customHeight="1" x14ac:dyDescent="0.2">
      <c r="A52" s="75"/>
      <c r="B52" s="76"/>
      <c r="C52" s="46"/>
      <c r="D52" s="46"/>
      <c r="E52" s="47" t="s">
        <v>116</v>
      </c>
      <c r="F52" s="80"/>
      <c r="G52" s="48"/>
      <c r="H52" s="46"/>
      <c r="I52" s="46"/>
      <c r="J52" s="46"/>
      <c r="K52" s="74">
        <v>312272</v>
      </c>
      <c r="L52" s="50"/>
    </row>
    <row r="53" spans="1:20" ht="47.25" hidden="1" customHeight="1" x14ac:dyDescent="0.2">
      <c r="A53" s="77"/>
      <c r="B53" s="78"/>
      <c r="C53" s="51" t="s">
        <v>117</v>
      </c>
      <c r="D53" s="52" t="s">
        <v>118</v>
      </c>
      <c r="E53" s="47" t="s">
        <v>119</v>
      </c>
      <c r="F53" s="99" t="s">
        <v>19</v>
      </c>
      <c r="G53" s="48"/>
      <c r="H53" s="54" t="e">
        <f>G53/G54*100</f>
        <v>#DIV/0!</v>
      </c>
      <c r="I53" s="55" t="s">
        <v>19</v>
      </c>
      <c r="J53" s="56" t="s">
        <v>120</v>
      </c>
      <c r="K53" s="74">
        <v>331</v>
      </c>
      <c r="L53" s="100">
        <f>K53/K54*100</f>
        <v>100</v>
      </c>
    </row>
    <row r="54" spans="1:20" ht="24.75" hidden="1" customHeight="1" x14ac:dyDescent="0.2">
      <c r="A54" s="44"/>
      <c r="B54" s="61"/>
      <c r="C54" s="46"/>
      <c r="D54" s="46"/>
      <c r="E54" s="47" t="s">
        <v>121</v>
      </c>
      <c r="F54" s="45"/>
      <c r="G54" s="48"/>
      <c r="H54" s="46"/>
      <c r="I54" s="45"/>
      <c r="J54" s="46"/>
      <c r="K54" s="74">
        <v>331</v>
      </c>
      <c r="L54" s="72"/>
    </row>
    <row r="55" spans="1:20" ht="24.75" hidden="1" customHeight="1" x14ac:dyDescent="0.2">
      <c r="A55" s="44"/>
      <c r="B55" s="61"/>
      <c r="C55" s="51" t="s">
        <v>122</v>
      </c>
      <c r="D55" s="52" t="s">
        <v>123</v>
      </c>
      <c r="E55" s="97" t="s">
        <v>124</v>
      </c>
      <c r="F55" s="98" t="s">
        <v>19</v>
      </c>
      <c r="G55" s="93"/>
      <c r="H55" s="54" t="e">
        <f>G55/G56*100</f>
        <v>#DIV/0!</v>
      </c>
      <c r="I55" s="55" t="s">
        <v>19</v>
      </c>
      <c r="J55" s="56" t="s">
        <v>99</v>
      </c>
      <c r="K55" s="93">
        <v>420027</v>
      </c>
      <c r="L55" s="100">
        <f>K55/K56*100</f>
        <v>98.479988745867615</v>
      </c>
    </row>
    <row r="56" spans="1:20" ht="24" hidden="1" customHeight="1" x14ac:dyDescent="0.2">
      <c r="A56" s="44"/>
      <c r="B56" s="61"/>
      <c r="C56" s="46"/>
      <c r="D56" s="46"/>
      <c r="E56" s="47" t="s">
        <v>125</v>
      </c>
      <c r="F56" s="80"/>
      <c r="G56" s="92"/>
      <c r="H56" s="46"/>
      <c r="I56" s="45"/>
      <c r="J56" s="46"/>
      <c r="K56" s="93">
        <v>426510</v>
      </c>
      <c r="L56" s="72"/>
    </row>
    <row r="57" spans="1:20" ht="50.25" hidden="1" customHeight="1" x14ac:dyDescent="0.2">
      <c r="A57" s="44"/>
      <c r="B57" s="61"/>
      <c r="C57" s="101" t="s">
        <v>126</v>
      </c>
      <c r="D57" s="52" t="s">
        <v>127</v>
      </c>
      <c r="E57" s="97" t="s">
        <v>128</v>
      </c>
      <c r="F57" s="102" t="s">
        <v>19</v>
      </c>
      <c r="G57" s="95"/>
      <c r="H57" s="54" t="e">
        <f>G57/G58*100</f>
        <v>#DIV/0!</v>
      </c>
      <c r="I57" s="55" t="s">
        <v>19</v>
      </c>
      <c r="J57" s="56" t="s">
        <v>99</v>
      </c>
      <c r="K57" s="96">
        <v>1394</v>
      </c>
      <c r="L57" s="103">
        <f>K57/K58*100</f>
        <v>100</v>
      </c>
      <c r="M57" s="81"/>
      <c r="N57" s="81"/>
      <c r="O57" s="81"/>
      <c r="P57" s="81"/>
      <c r="Q57" s="81"/>
      <c r="R57" s="81"/>
      <c r="S57" s="81"/>
      <c r="T57" s="81"/>
    </row>
    <row r="58" spans="1:20" ht="38.25" hidden="1" customHeight="1" x14ac:dyDescent="0.2">
      <c r="A58" s="44"/>
      <c r="B58" s="61"/>
      <c r="C58" s="101"/>
      <c r="D58" s="45"/>
      <c r="E58" s="79" t="s">
        <v>129</v>
      </c>
      <c r="F58" s="80"/>
      <c r="G58" s="95"/>
      <c r="H58" s="46"/>
      <c r="I58" s="46"/>
      <c r="J58" s="46"/>
      <c r="K58" s="96">
        <v>1394</v>
      </c>
      <c r="L58" s="46"/>
      <c r="M58" s="81"/>
      <c r="N58" s="81"/>
      <c r="O58" s="81"/>
      <c r="P58" s="81"/>
      <c r="Q58" s="81"/>
      <c r="R58" s="81"/>
      <c r="S58" s="81"/>
      <c r="T58" s="81"/>
    </row>
    <row r="59" spans="1:20" ht="36" hidden="1" customHeight="1" x14ac:dyDescent="0.2">
      <c r="A59" s="44"/>
      <c r="B59" s="61"/>
      <c r="C59" s="104" t="s">
        <v>130</v>
      </c>
      <c r="D59" s="52" t="s">
        <v>131</v>
      </c>
      <c r="E59" s="97" t="s">
        <v>132</v>
      </c>
      <c r="F59" s="102" t="s">
        <v>19</v>
      </c>
      <c r="G59" s="93"/>
      <c r="H59" s="54" t="e">
        <f>G59/G60*100</f>
        <v>#DIV/0!</v>
      </c>
      <c r="I59" s="55" t="s">
        <v>19</v>
      </c>
      <c r="J59" s="56" t="s">
        <v>99</v>
      </c>
      <c r="K59" s="105">
        <v>395</v>
      </c>
      <c r="L59" s="103">
        <f>K59/K60*100</f>
        <v>100</v>
      </c>
    </row>
    <row r="60" spans="1:20" ht="25.5" hidden="1" customHeight="1" x14ac:dyDescent="0.2">
      <c r="A60" s="57"/>
      <c r="B60" s="83"/>
      <c r="C60" s="106"/>
      <c r="D60" s="20"/>
      <c r="E60" s="58" t="s">
        <v>133</v>
      </c>
      <c r="F60" s="107"/>
      <c r="G60" s="92"/>
      <c r="H60" s="20"/>
      <c r="I60" s="20"/>
      <c r="J60" s="20"/>
      <c r="K60" s="105">
        <v>395</v>
      </c>
      <c r="L60" s="46"/>
    </row>
    <row r="61" spans="1:20" ht="51.75" hidden="1" customHeight="1" x14ac:dyDescent="0.2">
      <c r="A61" s="31">
        <v>4</v>
      </c>
      <c r="B61" s="108" t="s">
        <v>134</v>
      </c>
      <c r="C61" s="33" t="s">
        <v>135</v>
      </c>
      <c r="D61" s="34" t="s">
        <v>136</v>
      </c>
      <c r="E61" s="35" t="s">
        <v>137</v>
      </c>
      <c r="F61" s="109" t="s">
        <v>19</v>
      </c>
      <c r="G61" s="37"/>
      <c r="H61" s="38" t="e">
        <f>G61/G62*100</f>
        <v>#DIV/0!</v>
      </c>
      <c r="I61" s="39" t="s">
        <v>19</v>
      </c>
      <c r="J61" s="89" t="s">
        <v>138</v>
      </c>
      <c r="K61" s="110">
        <v>238</v>
      </c>
      <c r="L61" s="91">
        <f>K61/K62*100</f>
        <v>100</v>
      </c>
    </row>
    <row r="62" spans="1:20" ht="38.25" hidden="1" customHeight="1" x14ac:dyDescent="0.2">
      <c r="A62" s="44"/>
      <c r="B62" s="61"/>
      <c r="C62" s="46"/>
      <c r="D62" s="46"/>
      <c r="E62" s="47" t="s">
        <v>139</v>
      </c>
      <c r="F62" s="47"/>
      <c r="G62" s="48"/>
      <c r="H62" s="46"/>
      <c r="I62" s="45"/>
      <c r="J62" s="46"/>
      <c r="K62" s="110">
        <v>238</v>
      </c>
      <c r="L62" s="72"/>
    </row>
    <row r="63" spans="1:20" ht="84.75" hidden="1" customHeight="1" x14ac:dyDescent="0.2">
      <c r="A63" s="44"/>
      <c r="B63" s="61"/>
      <c r="C63" s="51" t="s">
        <v>140</v>
      </c>
      <c r="D63" s="52" t="s">
        <v>141</v>
      </c>
      <c r="E63" s="47" t="s">
        <v>142</v>
      </c>
      <c r="F63" s="53" t="s">
        <v>19</v>
      </c>
      <c r="G63" s="48"/>
      <c r="H63" s="54" t="e">
        <f>G63/G64*100</f>
        <v>#DIV/0!</v>
      </c>
      <c r="I63" s="55" t="s">
        <v>19</v>
      </c>
      <c r="J63" s="56" t="s">
        <v>138</v>
      </c>
      <c r="K63" s="74">
        <v>12</v>
      </c>
      <c r="L63" s="42">
        <f>K63/K64*100</f>
        <v>100</v>
      </c>
    </row>
    <row r="64" spans="1:20" ht="48.75" hidden="1" customHeight="1" x14ac:dyDescent="0.2">
      <c r="A64" s="44"/>
      <c r="B64" s="61"/>
      <c r="C64" s="46"/>
      <c r="D64" s="46"/>
      <c r="E64" s="47" t="s">
        <v>143</v>
      </c>
      <c r="F64" s="47"/>
      <c r="G64" s="48"/>
      <c r="H64" s="46"/>
      <c r="I64" s="45"/>
      <c r="J64" s="46"/>
      <c r="K64" s="74">
        <v>12</v>
      </c>
      <c r="L64" s="72"/>
    </row>
    <row r="65" spans="1:12" ht="27.75" hidden="1" customHeight="1" x14ac:dyDescent="0.2">
      <c r="A65" s="44"/>
      <c r="B65" s="61"/>
      <c r="C65" s="51" t="s">
        <v>144</v>
      </c>
      <c r="D65" s="52" t="s">
        <v>145</v>
      </c>
      <c r="E65" s="47" t="s">
        <v>146</v>
      </c>
      <c r="F65" s="53" t="s">
        <v>19</v>
      </c>
      <c r="G65" s="48"/>
      <c r="H65" s="54" t="e">
        <f>G65/G66*100</f>
        <v>#DIV/0!</v>
      </c>
      <c r="I65" s="55" t="s">
        <v>19</v>
      </c>
      <c r="J65" s="56" t="s">
        <v>138</v>
      </c>
      <c r="K65" s="74">
        <v>61.9</v>
      </c>
      <c r="L65" s="42">
        <f>K65/K66*100</f>
        <v>90.682683855845298</v>
      </c>
    </row>
    <row r="66" spans="1:12" ht="24.75" hidden="1" customHeight="1" x14ac:dyDescent="0.2">
      <c r="A66" s="44"/>
      <c r="B66" s="61"/>
      <c r="C66" s="46"/>
      <c r="D66" s="46"/>
      <c r="E66" s="47" t="s">
        <v>147</v>
      </c>
      <c r="F66" s="47"/>
      <c r="G66" s="48"/>
      <c r="H66" s="46"/>
      <c r="I66" s="45"/>
      <c r="J66" s="46"/>
      <c r="K66" s="74">
        <v>68.260000000000005</v>
      </c>
      <c r="L66" s="72"/>
    </row>
    <row r="67" spans="1:12" ht="15" hidden="1" customHeight="1" x14ac:dyDescent="0.2">
      <c r="A67" s="44"/>
      <c r="B67" s="61"/>
      <c r="C67" s="51" t="s">
        <v>148</v>
      </c>
      <c r="D67" s="52" t="s">
        <v>149</v>
      </c>
      <c r="E67" s="47" t="s">
        <v>150</v>
      </c>
      <c r="F67" s="53" t="s">
        <v>19</v>
      </c>
      <c r="G67" s="48"/>
      <c r="H67" s="54" t="e">
        <f>G67/G68*100</f>
        <v>#DIV/0!</v>
      </c>
      <c r="I67" s="55" t="s">
        <v>19</v>
      </c>
      <c r="J67" s="56" t="s">
        <v>138</v>
      </c>
      <c r="K67" s="74">
        <v>83361</v>
      </c>
      <c r="L67" s="42">
        <f>K67/K68*100</f>
        <v>27.073962085215701</v>
      </c>
    </row>
    <row r="68" spans="1:12" ht="21" hidden="1" customHeight="1" x14ac:dyDescent="0.2">
      <c r="A68" s="75"/>
      <c r="B68" s="76"/>
      <c r="C68" s="46"/>
      <c r="D68" s="46"/>
      <c r="E68" s="47" t="s">
        <v>151</v>
      </c>
      <c r="F68" s="47"/>
      <c r="G68" s="48"/>
      <c r="H68" s="46"/>
      <c r="I68" s="46"/>
      <c r="J68" s="46"/>
      <c r="K68" s="74">
        <v>307901</v>
      </c>
      <c r="L68" s="50"/>
    </row>
    <row r="69" spans="1:12" ht="25.5" hidden="1" customHeight="1" x14ac:dyDescent="0.2">
      <c r="A69" s="77"/>
      <c r="B69" s="78"/>
      <c r="C69" s="51" t="s">
        <v>152</v>
      </c>
      <c r="D69" s="52" t="s">
        <v>153</v>
      </c>
      <c r="E69" s="47" t="s">
        <v>154</v>
      </c>
      <c r="F69" s="53" t="s">
        <v>19</v>
      </c>
      <c r="G69" s="48"/>
      <c r="H69" s="54" t="e">
        <f>G69/G70*100</f>
        <v>#DIV/0!</v>
      </c>
      <c r="I69" s="55" t="s">
        <v>19</v>
      </c>
      <c r="J69" s="56" t="s">
        <v>138</v>
      </c>
      <c r="K69" s="74">
        <v>306503</v>
      </c>
      <c r="L69" s="42">
        <f>K69/K70*100</f>
        <v>99.54595795401768</v>
      </c>
    </row>
    <row r="70" spans="1:12" ht="24.75" hidden="1" customHeight="1" x14ac:dyDescent="0.2">
      <c r="A70" s="57"/>
      <c r="B70" s="61"/>
      <c r="C70" s="20"/>
      <c r="D70" s="20"/>
      <c r="E70" s="58" t="s">
        <v>155</v>
      </c>
      <c r="F70" s="58"/>
      <c r="G70" s="48"/>
      <c r="H70" s="45"/>
      <c r="I70" s="20"/>
      <c r="J70" s="20"/>
      <c r="K70" s="74">
        <v>307901</v>
      </c>
      <c r="L70" s="111"/>
    </row>
    <row r="71" spans="1:12" ht="14.25" hidden="1" customHeight="1" x14ac:dyDescent="0.2">
      <c r="A71" s="112">
        <v>5</v>
      </c>
      <c r="B71" s="113" t="s">
        <v>156</v>
      </c>
      <c r="C71" s="114" t="s">
        <v>157</v>
      </c>
      <c r="D71" s="62" t="s">
        <v>158</v>
      </c>
      <c r="E71" s="63" t="s">
        <v>159</v>
      </c>
      <c r="F71" s="82" t="s">
        <v>19</v>
      </c>
      <c r="G71" s="37"/>
      <c r="H71" s="38" t="e">
        <f>G71/G72*100</f>
        <v>#DIV/0!</v>
      </c>
      <c r="I71" s="67" t="s">
        <v>19</v>
      </c>
      <c r="J71" s="89" t="s">
        <v>160</v>
      </c>
      <c r="K71" s="69">
        <v>18</v>
      </c>
      <c r="L71" s="70">
        <f>K71/K72*100</f>
        <v>100</v>
      </c>
    </row>
    <row r="72" spans="1:12" ht="24" hidden="1" customHeight="1" x14ac:dyDescent="0.2">
      <c r="A72" s="112"/>
      <c r="B72" s="113"/>
      <c r="C72" s="115"/>
      <c r="D72" s="46"/>
      <c r="E72" s="47" t="s">
        <v>161</v>
      </c>
      <c r="F72" s="47"/>
      <c r="G72" s="48"/>
      <c r="H72" s="46"/>
      <c r="I72" s="45"/>
      <c r="J72" s="46"/>
      <c r="K72" s="74">
        <v>18</v>
      </c>
      <c r="L72" s="72"/>
    </row>
    <row r="73" spans="1:12" ht="25.5" hidden="1" customHeight="1" x14ac:dyDescent="0.2">
      <c r="A73" s="112"/>
      <c r="B73" s="113"/>
      <c r="C73" s="116" t="s">
        <v>162</v>
      </c>
      <c r="D73" s="52" t="s">
        <v>163</v>
      </c>
      <c r="E73" s="47" t="s">
        <v>164</v>
      </c>
      <c r="F73" s="98" t="s">
        <v>19</v>
      </c>
      <c r="G73" s="48"/>
      <c r="H73" s="54" t="e">
        <f>G73/G74*100</f>
        <v>#DIV/0!</v>
      </c>
      <c r="I73" s="55" t="s">
        <v>19</v>
      </c>
      <c r="J73" s="56" t="s">
        <v>160</v>
      </c>
      <c r="K73" s="74">
        <v>25</v>
      </c>
      <c r="L73" s="42">
        <f>K73/K74*100</f>
        <v>100</v>
      </c>
    </row>
    <row r="74" spans="1:12" ht="24.75" hidden="1" customHeight="1" x14ac:dyDescent="0.2">
      <c r="A74" s="112"/>
      <c r="B74" s="113"/>
      <c r="C74" s="115"/>
      <c r="D74" s="46"/>
      <c r="E74" s="47" t="s">
        <v>165</v>
      </c>
      <c r="F74" s="47"/>
      <c r="G74" s="48"/>
      <c r="H74" s="46"/>
      <c r="I74" s="45"/>
      <c r="J74" s="46"/>
      <c r="K74" s="74">
        <v>25</v>
      </c>
      <c r="L74" s="72"/>
    </row>
    <row r="75" spans="1:12" ht="35.25" customHeight="1" thickTop="1" x14ac:dyDescent="0.2">
      <c r="A75" s="112"/>
      <c r="B75" s="113"/>
      <c r="C75" s="117" t="s">
        <v>166</v>
      </c>
      <c r="D75" s="458" t="s">
        <v>167</v>
      </c>
      <c r="E75" s="459" t="s">
        <v>168</v>
      </c>
      <c r="F75" s="460" t="s">
        <v>19</v>
      </c>
      <c r="G75" s="461">
        <v>222011</v>
      </c>
      <c r="H75" s="462">
        <f>G75/G76*100</f>
        <v>100</v>
      </c>
      <c r="I75" s="463" t="s">
        <v>19</v>
      </c>
      <c r="J75" s="464" t="s">
        <v>169</v>
      </c>
      <c r="K75" s="69">
        <v>560250</v>
      </c>
      <c r="L75" s="42">
        <f>K75/K76*100</f>
        <v>100</v>
      </c>
    </row>
    <row r="76" spans="1:12" ht="36" customHeight="1" x14ac:dyDescent="0.2">
      <c r="A76" s="120"/>
      <c r="B76" s="113"/>
      <c r="C76" s="121"/>
      <c r="D76" s="465"/>
      <c r="E76" s="466" t="s">
        <v>170</v>
      </c>
      <c r="F76" s="467"/>
      <c r="G76" s="461">
        <v>222011</v>
      </c>
      <c r="H76" s="465"/>
      <c r="I76" s="465"/>
      <c r="J76" s="465"/>
      <c r="K76" s="69">
        <v>560250</v>
      </c>
      <c r="L76" s="50"/>
    </row>
    <row r="77" spans="1:12" ht="51.75" customHeight="1" x14ac:dyDescent="0.2">
      <c r="A77" s="120"/>
      <c r="B77" s="113"/>
      <c r="C77" s="469" t="s">
        <v>171</v>
      </c>
      <c r="D77" s="458" t="s">
        <v>172</v>
      </c>
      <c r="E77" s="470" t="s">
        <v>173</v>
      </c>
      <c r="F77" s="460" t="s">
        <v>19</v>
      </c>
      <c r="G77" s="461">
        <v>222011</v>
      </c>
      <c r="H77" s="471">
        <f>G77/G78*100</f>
        <v>100</v>
      </c>
      <c r="I77" s="463" t="s">
        <v>19</v>
      </c>
      <c r="J77" s="464" t="s">
        <v>169</v>
      </c>
      <c r="K77" s="69">
        <v>560250</v>
      </c>
      <c r="L77" s="42">
        <f>K77/K78*100</f>
        <v>100</v>
      </c>
    </row>
    <row r="78" spans="1:12" ht="29.25" customHeight="1" x14ac:dyDescent="0.2">
      <c r="A78" s="120"/>
      <c r="B78" s="113"/>
      <c r="C78" s="469"/>
      <c r="D78" s="472"/>
      <c r="E78" s="473" t="s">
        <v>174</v>
      </c>
      <c r="F78" s="467"/>
      <c r="G78" s="461">
        <v>222011</v>
      </c>
      <c r="H78" s="474"/>
      <c r="I78" s="465"/>
      <c r="J78" s="465"/>
      <c r="K78" s="69">
        <v>560250</v>
      </c>
      <c r="L78" s="50"/>
    </row>
    <row r="79" spans="1:12" ht="51" customHeight="1" x14ac:dyDescent="0.2">
      <c r="A79" s="120"/>
      <c r="B79" s="113"/>
      <c r="C79" s="475" t="s">
        <v>175</v>
      </c>
      <c r="D79" s="476" t="s">
        <v>176</v>
      </c>
      <c r="E79" s="477" t="s">
        <v>177</v>
      </c>
      <c r="F79" s="478" t="s">
        <v>19</v>
      </c>
      <c r="G79" s="479">
        <v>84510</v>
      </c>
      <c r="H79" s="468">
        <f>G79/G80*100</f>
        <v>100</v>
      </c>
      <c r="I79" s="118" t="s">
        <v>19</v>
      </c>
      <c r="J79" s="119" t="s">
        <v>169</v>
      </c>
      <c r="K79" s="85">
        <v>68778</v>
      </c>
      <c r="L79" s="42">
        <f>K79/K80*100</f>
        <v>100</v>
      </c>
    </row>
    <row r="80" spans="1:12" ht="24" customHeight="1" x14ac:dyDescent="0.2">
      <c r="A80" s="126"/>
      <c r="B80" s="113"/>
      <c r="C80" s="475"/>
      <c r="D80" s="476"/>
      <c r="E80" s="480" t="s">
        <v>178</v>
      </c>
      <c r="F80" s="481"/>
      <c r="G80" s="482">
        <v>84510</v>
      </c>
      <c r="H80" s="483"/>
      <c r="I80" s="122"/>
      <c r="J80" s="122"/>
      <c r="K80" s="93">
        <v>68778</v>
      </c>
      <c r="L80" s="50"/>
    </row>
    <row r="81" spans="1:12" ht="186" hidden="1" customHeight="1" x14ac:dyDescent="0.2">
      <c r="A81" s="60"/>
      <c r="B81" s="128"/>
      <c r="C81" s="129" t="s">
        <v>179</v>
      </c>
      <c r="D81" s="62" t="s">
        <v>180</v>
      </c>
      <c r="E81" s="63" t="s">
        <v>181</v>
      </c>
      <c r="F81" s="130" t="s">
        <v>19</v>
      </c>
      <c r="G81" s="131"/>
      <c r="H81" s="54" t="e">
        <f>G81/G82*100</f>
        <v>#DIV/0!</v>
      </c>
      <c r="I81" s="132" t="s">
        <v>19</v>
      </c>
      <c r="J81" s="56" t="s">
        <v>160</v>
      </c>
      <c r="K81" s="69">
        <v>68</v>
      </c>
      <c r="L81" s="42">
        <f>K81/K82*100</f>
        <v>100</v>
      </c>
    </row>
    <row r="82" spans="1:12" ht="24.75" hidden="1" customHeight="1" x14ac:dyDescent="0.2">
      <c r="A82" s="60"/>
      <c r="B82" s="128"/>
      <c r="C82" s="46"/>
      <c r="D82" s="46"/>
      <c r="E82" s="47" t="s">
        <v>182</v>
      </c>
      <c r="F82" s="47"/>
      <c r="G82" s="65"/>
      <c r="H82" s="46"/>
      <c r="I82" s="46"/>
      <c r="J82" s="46"/>
      <c r="K82" s="74">
        <v>68</v>
      </c>
      <c r="L82" s="50"/>
    </row>
    <row r="83" spans="1:12" ht="48.75" hidden="1" customHeight="1" x14ac:dyDescent="0.2">
      <c r="A83" s="133"/>
      <c r="B83" s="83"/>
      <c r="C83" s="134" t="s">
        <v>183</v>
      </c>
      <c r="D83" s="58" t="s">
        <v>184</v>
      </c>
      <c r="E83" s="58" t="s">
        <v>185</v>
      </c>
      <c r="F83" s="135" t="s">
        <v>186</v>
      </c>
      <c r="G83" s="136"/>
      <c r="H83" s="137">
        <f>G83</f>
        <v>0</v>
      </c>
      <c r="I83" s="138" t="s">
        <v>186</v>
      </c>
      <c r="J83" s="139" t="s">
        <v>160</v>
      </c>
      <c r="K83" s="140">
        <v>15</v>
      </c>
      <c r="L83" s="141">
        <f>K83</f>
        <v>15</v>
      </c>
    </row>
    <row r="84" spans="1:12" ht="60" hidden="1" customHeight="1" x14ac:dyDescent="0.2">
      <c r="A84" s="31">
        <v>6</v>
      </c>
      <c r="B84" s="142" t="s">
        <v>187</v>
      </c>
      <c r="C84" s="143" t="s">
        <v>188</v>
      </c>
      <c r="D84" s="34" t="s">
        <v>189</v>
      </c>
      <c r="E84" s="35" t="s">
        <v>190</v>
      </c>
      <c r="F84" s="144" t="s">
        <v>19</v>
      </c>
      <c r="G84" s="145"/>
      <c r="H84" s="38" t="e">
        <f>G84/G85*100</f>
        <v>#DIV/0!</v>
      </c>
      <c r="I84" s="146" t="s">
        <v>19</v>
      </c>
      <c r="J84" s="89" t="s">
        <v>191</v>
      </c>
      <c r="K84" s="145">
        <v>90543</v>
      </c>
      <c r="L84" s="91">
        <f>K84/K85*100</f>
        <v>98.314783647320709</v>
      </c>
    </row>
    <row r="85" spans="1:12" ht="37.5" hidden="1" customHeight="1" x14ac:dyDescent="0.2">
      <c r="A85" s="147"/>
      <c r="B85" s="148"/>
      <c r="C85" s="63"/>
      <c r="D85" s="46"/>
      <c r="E85" s="63" t="s">
        <v>192</v>
      </c>
      <c r="F85" s="63"/>
      <c r="G85" s="65"/>
      <c r="H85" s="46"/>
      <c r="I85" s="46"/>
      <c r="J85" s="46"/>
      <c r="K85" s="69">
        <v>92095</v>
      </c>
      <c r="L85" s="50"/>
    </row>
    <row r="86" spans="1:12" ht="36" hidden="1" customHeight="1" x14ac:dyDescent="0.2">
      <c r="A86" s="77"/>
      <c r="B86" s="78"/>
      <c r="C86" s="51" t="s">
        <v>193</v>
      </c>
      <c r="D86" s="52" t="s">
        <v>194</v>
      </c>
      <c r="E86" s="47" t="s">
        <v>195</v>
      </c>
      <c r="F86" s="53" t="s">
        <v>19</v>
      </c>
      <c r="G86" s="48"/>
      <c r="H86" s="54" t="e">
        <f>G86/G87*100</f>
        <v>#DIV/0!</v>
      </c>
      <c r="I86" s="132" t="s">
        <v>19</v>
      </c>
      <c r="J86" s="56" t="s">
        <v>191</v>
      </c>
      <c r="K86" s="74">
        <v>69989</v>
      </c>
      <c r="L86" s="42">
        <f>K86/K87*100</f>
        <v>100</v>
      </c>
    </row>
    <row r="87" spans="1:12" ht="80.25" hidden="1" customHeight="1" x14ac:dyDescent="0.2">
      <c r="A87" s="44"/>
      <c r="B87" s="61"/>
      <c r="C87" s="45"/>
      <c r="D87" s="45"/>
      <c r="E87" s="79" t="s">
        <v>196</v>
      </c>
      <c r="F87" s="79"/>
      <c r="G87" s="84"/>
      <c r="H87" s="20"/>
      <c r="I87" s="45"/>
      <c r="J87" s="45"/>
      <c r="K87" s="74">
        <v>69989</v>
      </c>
      <c r="L87" s="111"/>
    </row>
    <row r="88" spans="1:12" ht="23.25" hidden="1" customHeight="1" x14ac:dyDescent="0.2">
      <c r="A88" s="31">
        <v>7</v>
      </c>
      <c r="B88" s="108" t="s">
        <v>197</v>
      </c>
      <c r="C88" s="33" t="s">
        <v>198</v>
      </c>
      <c r="D88" s="34" t="s">
        <v>199</v>
      </c>
      <c r="E88" s="35" t="s">
        <v>200</v>
      </c>
      <c r="F88" s="109" t="s">
        <v>19</v>
      </c>
      <c r="G88" s="88"/>
      <c r="H88" s="38" t="e">
        <f>G88/G89*100</f>
        <v>#DIV/0!</v>
      </c>
      <c r="I88" s="39" t="s">
        <v>19</v>
      </c>
      <c r="J88" s="89" t="s">
        <v>201</v>
      </c>
      <c r="K88" s="69">
        <v>6</v>
      </c>
      <c r="L88" s="149">
        <f>K88/K89*100</f>
        <v>75</v>
      </c>
    </row>
    <row r="89" spans="1:12" ht="23.25" hidden="1" customHeight="1" x14ac:dyDescent="0.2">
      <c r="A89" s="150"/>
      <c r="B89" s="75"/>
      <c r="C89" s="46"/>
      <c r="D89" s="46"/>
      <c r="E89" s="47" t="s">
        <v>202</v>
      </c>
      <c r="F89" s="71"/>
      <c r="G89" s="48"/>
      <c r="H89" s="46"/>
      <c r="I89" s="46"/>
      <c r="J89" s="46"/>
      <c r="K89" s="74">
        <v>8</v>
      </c>
      <c r="L89" s="50"/>
    </row>
    <row r="90" spans="1:12" ht="24" hidden="1" customHeight="1" x14ac:dyDescent="0.2">
      <c r="A90" s="60"/>
      <c r="B90" s="61"/>
      <c r="C90" s="51" t="s">
        <v>203</v>
      </c>
      <c r="D90" s="52" t="s">
        <v>204</v>
      </c>
      <c r="E90" s="47" t="s">
        <v>205</v>
      </c>
      <c r="F90" s="53" t="s">
        <v>19</v>
      </c>
      <c r="G90" s="48"/>
      <c r="H90" s="54" t="e">
        <f>G90/G91*100</f>
        <v>#DIV/0!</v>
      </c>
      <c r="I90" s="151" t="s">
        <v>19</v>
      </c>
      <c r="J90" s="56" t="s">
        <v>201</v>
      </c>
      <c r="K90" s="74">
        <v>19941</v>
      </c>
      <c r="L90" s="42">
        <f>K90/K91*100</f>
        <v>52.070712345936911</v>
      </c>
    </row>
    <row r="91" spans="1:12" ht="12" hidden="1" customHeight="1" x14ac:dyDescent="0.2">
      <c r="A91" s="60"/>
      <c r="B91" s="61"/>
      <c r="C91" s="46"/>
      <c r="D91" s="46"/>
      <c r="E91" s="47" t="s">
        <v>206</v>
      </c>
      <c r="F91" s="71"/>
      <c r="G91" s="48"/>
      <c r="H91" s="46"/>
      <c r="I91" s="152"/>
      <c r="J91" s="46"/>
      <c r="K91" s="74">
        <v>38296</v>
      </c>
      <c r="L91" s="50"/>
    </row>
    <row r="92" spans="1:12" ht="30.75" hidden="1" customHeight="1" x14ac:dyDescent="0.2">
      <c r="A92" s="60"/>
      <c r="B92" s="61"/>
      <c r="C92" s="51" t="s">
        <v>207</v>
      </c>
      <c r="D92" s="52" t="s">
        <v>208</v>
      </c>
      <c r="E92" s="47" t="s">
        <v>209</v>
      </c>
      <c r="F92" s="53" t="s">
        <v>210</v>
      </c>
      <c r="G92" s="153"/>
      <c r="H92" s="54" t="e">
        <f>G92/G93*100</f>
        <v>#DIV/0!</v>
      </c>
      <c r="I92" s="151" t="s">
        <v>19</v>
      </c>
      <c r="J92" s="56" t="s">
        <v>201</v>
      </c>
      <c r="K92" s="74">
        <v>18856.419999999998</v>
      </c>
      <c r="L92" s="42">
        <f>K92/K93*100</f>
        <v>49.238614998955498</v>
      </c>
    </row>
    <row r="93" spans="1:12" ht="15" hidden="1" customHeight="1" x14ac:dyDescent="0.2">
      <c r="A93" s="60"/>
      <c r="B93" s="61"/>
      <c r="C93" s="46"/>
      <c r="D93" s="46"/>
      <c r="E93" s="47" t="s">
        <v>211</v>
      </c>
      <c r="F93" s="71"/>
      <c r="G93" s="48"/>
      <c r="H93" s="46"/>
      <c r="I93" s="152"/>
      <c r="J93" s="46"/>
      <c r="K93" s="74">
        <v>38296</v>
      </c>
      <c r="L93" s="50"/>
    </row>
    <row r="94" spans="1:12" ht="36" hidden="1" customHeight="1" x14ac:dyDescent="0.2">
      <c r="A94" s="60"/>
      <c r="B94" s="61"/>
      <c r="C94" s="51" t="s">
        <v>212</v>
      </c>
      <c r="D94" s="52" t="s">
        <v>213</v>
      </c>
      <c r="E94" s="47" t="s">
        <v>214</v>
      </c>
      <c r="F94" s="53" t="s">
        <v>19</v>
      </c>
      <c r="G94" s="48"/>
      <c r="H94" s="54" t="e">
        <f>G94/G95*100</f>
        <v>#DIV/0!</v>
      </c>
      <c r="I94" s="55" t="s">
        <v>19</v>
      </c>
      <c r="J94" s="56" t="s">
        <v>201</v>
      </c>
      <c r="K94" s="74">
        <v>331</v>
      </c>
      <c r="L94" s="42">
        <f>K94/K95*100</f>
        <v>72.587719298245617</v>
      </c>
    </row>
    <row r="95" spans="1:12" ht="50.25" hidden="1" customHeight="1" x14ac:dyDescent="0.2">
      <c r="A95" s="60"/>
      <c r="B95" s="61"/>
      <c r="C95" s="46"/>
      <c r="D95" s="46"/>
      <c r="E95" s="47" t="s">
        <v>215</v>
      </c>
      <c r="F95" s="71"/>
      <c r="G95" s="48"/>
      <c r="H95" s="46"/>
      <c r="I95" s="46"/>
      <c r="J95" s="46"/>
      <c r="K95" s="74">
        <v>456</v>
      </c>
      <c r="L95" s="50"/>
    </row>
    <row r="96" spans="1:12" ht="24.75" hidden="1" customHeight="1" x14ac:dyDescent="0.2">
      <c r="A96" s="60"/>
      <c r="B96" s="61"/>
      <c r="C96" s="51" t="s">
        <v>216</v>
      </c>
      <c r="D96" s="52" t="s">
        <v>217</v>
      </c>
      <c r="E96" s="47" t="s">
        <v>218</v>
      </c>
      <c r="F96" s="53" t="s">
        <v>19</v>
      </c>
      <c r="G96" s="48"/>
      <c r="H96" s="54" t="e">
        <f>G96/G97*100</f>
        <v>#DIV/0!</v>
      </c>
      <c r="I96" s="55" t="s">
        <v>19</v>
      </c>
      <c r="J96" s="56" t="s">
        <v>201</v>
      </c>
      <c r="K96" s="74">
        <v>6497</v>
      </c>
      <c r="L96" s="42">
        <f>K96/K97*100</f>
        <v>82.627495866717538</v>
      </c>
    </row>
    <row r="97" spans="1:12" ht="51" hidden="1" customHeight="1" x14ac:dyDescent="0.2">
      <c r="A97" s="133"/>
      <c r="B97" s="83"/>
      <c r="C97" s="20"/>
      <c r="D97" s="20"/>
      <c r="E97" s="58" t="s">
        <v>219</v>
      </c>
      <c r="F97" s="154"/>
      <c r="G97" s="59"/>
      <c r="H97" s="20"/>
      <c r="I97" s="20"/>
      <c r="J97" s="20"/>
      <c r="K97" s="155">
        <v>7863</v>
      </c>
      <c r="L97" s="86"/>
    </row>
    <row r="98" spans="1:12" ht="24.75" hidden="1" customHeight="1" x14ac:dyDescent="0.2">
      <c r="A98" s="31">
        <v>8</v>
      </c>
      <c r="B98" s="32" t="s">
        <v>220</v>
      </c>
      <c r="C98" s="33" t="s">
        <v>221</v>
      </c>
      <c r="D98" s="34" t="s">
        <v>222</v>
      </c>
      <c r="E98" s="35" t="s">
        <v>223</v>
      </c>
      <c r="F98" s="109" t="s">
        <v>19</v>
      </c>
      <c r="G98" s="59"/>
      <c r="H98" s="38" t="e">
        <f>G98/G99*100</f>
        <v>#DIV/0!</v>
      </c>
      <c r="I98" s="39" t="s">
        <v>19</v>
      </c>
      <c r="J98" s="89" t="s">
        <v>224</v>
      </c>
      <c r="K98" s="110">
        <v>604340723920</v>
      </c>
      <c r="L98" s="91">
        <f>K98/K99*100</f>
        <v>34.024199520154866</v>
      </c>
    </row>
    <row r="99" spans="1:12" ht="24" hidden="1" customHeight="1" x14ac:dyDescent="0.2">
      <c r="A99" s="44"/>
      <c r="B99" s="45"/>
      <c r="C99" s="46"/>
      <c r="D99" s="46"/>
      <c r="E99" s="47" t="s">
        <v>225</v>
      </c>
      <c r="F99" s="71"/>
      <c r="G99" s="59"/>
      <c r="H99" s="46"/>
      <c r="I99" s="46"/>
      <c r="J99" s="46"/>
      <c r="K99" s="74">
        <v>1776208499959</v>
      </c>
      <c r="L99" s="50"/>
    </row>
    <row r="100" spans="1:12" ht="48" hidden="1" customHeight="1" x14ac:dyDescent="0.2">
      <c r="A100" s="44"/>
      <c r="B100" s="61"/>
      <c r="C100" s="51" t="s">
        <v>226</v>
      </c>
      <c r="D100" s="52" t="s">
        <v>227</v>
      </c>
      <c r="E100" s="47" t="s">
        <v>228</v>
      </c>
      <c r="F100" s="53" t="s">
        <v>19</v>
      </c>
      <c r="G100" s="48"/>
      <c r="H100" s="54" t="e">
        <f>G100/G101*100</f>
        <v>#DIV/0!</v>
      </c>
      <c r="I100" s="132" t="s">
        <v>19</v>
      </c>
      <c r="J100" s="56" t="s">
        <v>224</v>
      </c>
      <c r="K100" s="74">
        <v>39</v>
      </c>
      <c r="L100" s="42">
        <f>K100/K101*100</f>
        <v>100</v>
      </c>
    </row>
    <row r="101" spans="1:12" ht="48.75" hidden="1" customHeight="1" x14ac:dyDescent="0.2">
      <c r="A101" s="75"/>
      <c r="B101" s="76"/>
      <c r="C101" s="46"/>
      <c r="D101" s="46"/>
      <c r="E101" s="47" t="s">
        <v>229</v>
      </c>
      <c r="F101" s="71"/>
      <c r="G101" s="48"/>
      <c r="H101" s="46"/>
      <c r="I101" s="46"/>
      <c r="J101" s="46"/>
      <c r="K101" s="74">
        <v>39</v>
      </c>
      <c r="L101" s="50"/>
    </row>
    <row r="102" spans="1:12" ht="36" hidden="1" customHeight="1" x14ac:dyDescent="0.2">
      <c r="A102" s="77"/>
      <c r="B102" s="78"/>
      <c r="C102" s="51" t="s">
        <v>230</v>
      </c>
      <c r="D102" s="52" t="s">
        <v>231</v>
      </c>
      <c r="E102" s="47" t="s">
        <v>232</v>
      </c>
      <c r="F102" s="102" t="s">
        <v>233</v>
      </c>
      <c r="G102" s="48"/>
      <c r="H102" s="54" t="e">
        <f>G102/G103*100000</f>
        <v>#DIV/0!</v>
      </c>
      <c r="I102" s="156" t="s">
        <v>233</v>
      </c>
      <c r="J102" s="56" t="s">
        <v>224</v>
      </c>
      <c r="K102" s="110">
        <v>38</v>
      </c>
      <c r="L102" s="91">
        <f>K102/K103*100000</f>
        <v>6.3960142732107998</v>
      </c>
    </row>
    <row r="103" spans="1:12" ht="15" hidden="1" customHeight="1" x14ac:dyDescent="0.2">
      <c r="A103" s="57"/>
      <c r="B103" s="83"/>
      <c r="C103" s="20"/>
      <c r="D103" s="20"/>
      <c r="E103" s="58" t="s">
        <v>234</v>
      </c>
      <c r="F103" s="58"/>
      <c r="G103" s="59"/>
      <c r="H103" s="20"/>
      <c r="I103" s="20"/>
      <c r="J103" s="20"/>
      <c r="K103" s="110">
        <v>594120</v>
      </c>
      <c r="L103" s="86"/>
    </row>
    <row r="104" spans="1:12" ht="36" hidden="1" customHeight="1" x14ac:dyDescent="0.2">
      <c r="A104" s="31">
        <v>9</v>
      </c>
      <c r="B104" s="108" t="s">
        <v>235</v>
      </c>
      <c r="C104" s="33" t="s">
        <v>236</v>
      </c>
      <c r="D104" s="34" t="s">
        <v>237</v>
      </c>
      <c r="E104" s="35" t="s">
        <v>238</v>
      </c>
      <c r="F104" s="157" t="s">
        <v>19</v>
      </c>
      <c r="G104" s="158"/>
      <c r="H104" s="38" t="e">
        <f>G104/G105*100</f>
        <v>#DIV/0!</v>
      </c>
      <c r="I104" s="159" t="s">
        <v>19</v>
      </c>
      <c r="J104" s="160" t="s">
        <v>239</v>
      </c>
      <c r="K104" s="161">
        <v>553306</v>
      </c>
      <c r="L104" s="91">
        <f>K104/K105*100</f>
        <v>401.3739272993696</v>
      </c>
    </row>
    <row r="105" spans="1:12" ht="36.75" hidden="1" customHeight="1" x14ac:dyDescent="0.2">
      <c r="A105" s="133"/>
      <c r="B105" s="162"/>
      <c r="C105" s="20"/>
      <c r="D105" s="20"/>
      <c r="E105" s="58" t="s">
        <v>240</v>
      </c>
      <c r="F105" s="154"/>
      <c r="G105" s="158"/>
      <c r="H105" s="20"/>
      <c r="I105" s="20"/>
      <c r="J105" s="20"/>
      <c r="K105" s="163">
        <v>137853</v>
      </c>
      <c r="L105" s="86"/>
    </row>
    <row r="106" spans="1:12" ht="37.5" hidden="1" customHeight="1" x14ac:dyDescent="0.2">
      <c r="A106" s="164">
        <v>10</v>
      </c>
      <c r="B106" s="32" t="s">
        <v>241</v>
      </c>
      <c r="C106" s="33" t="s">
        <v>242</v>
      </c>
      <c r="D106" s="34" t="s">
        <v>243</v>
      </c>
      <c r="E106" s="144" t="s">
        <v>244</v>
      </c>
      <c r="F106" s="157" t="s">
        <v>19</v>
      </c>
      <c r="G106" s="37"/>
      <c r="H106" s="38" t="e">
        <f>G106/G107*100</f>
        <v>#DIV/0!</v>
      </c>
      <c r="I106" s="159" t="s">
        <v>19</v>
      </c>
      <c r="J106" s="89" t="s">
        <v>120</v>
      </c>
      <c r="K106" s="110">
        <v>1724787</v>
      </c>
      <c r="L106" s="91">
        <f>K106/K107*100</f>
        <v>100</v>
      </c>
    </row>
    <row r="107" spans="1:12" ht="37.5" hidden="1" customHeight="1" x14ac:dyDescent="0.2">
      <c r="A107" s="45"/>
      <c r="B107" s="45"/>
      <c r="C107" s="46"/>
      <c r="D107" s="46"/>
      <c r="E107" s="47" t="s">
        <v>245</v>
      </c>
      <c r="F107" s="71"/>
      <c r="G107" s="37"/>
      <c r="H107" s="46"/>
      <c r="I107" s="46"/>
      <c r="J107" s="46"/>
      <c r="K107" s="110">
        <v>1724787</v>
      </c>
      <c r="L107" s="50"/>
    </row>
    <row r="108" spans="1:12" ht="25.5" hidden="1" customHeight="1" x14ac:dyDescent="0.2">
      <c r="A108" s="45"/>
      <c r="B108" s="45"/>
      <c r="C108" s="51" t="s">
        <v>246</v>
      </c>
      <c r="D108" s="52" t="s">
        <v>247</v>
      </c>
      <c r="E108" s="47" t="s">
        <v>248</v>
      </c>
      <c r="F108" s="102" t="s">
        <v>19</v>
      </c>
      <c r="G108" s="92"/>
      <c r="H108" s="54" t="e">
        <f>G108/G109*100</f>
        <v>#DIV/0!</v>
      </c>
      <c r="I108" s="132" t="s">
        <v>19</v>
      </c>
      <c r="J108" s="99" t="s">
        <v>249</v>
      </c>
      <c r="K108" s="93">
        <v>1251</v>
      </c>
      <c r="L108" s="42">
        <f>K108/K109*100</f>
        <v>100</v>
      </c>
    </row>
    <row r="109" spans="1:12" ht="24.75" hidden="1" customHeight="1" x14ac:dyDescent="0.2">
      <c r="A109" s="45"/>
      <c r="B109" s="45"/>
      <c r="C109" s="46"/>
      <c r="D109" s="46"/>
      <c r="E109" s="47" t="s">
        <v>250</v>
      </c>
      <c r="F109" s="71"/>
      <c r="G109" s="92"/>
      <c r="H109" s="46"/>
      <c r="I109" s="46"/>
      <c r="J109" s="46"/>
      <c r="K109" s="93">
        <v>1251</v>
      </c>
      <c r="L109" s="50"/>
    </row>
    <row r="110" spans="1:12" ht="48.75" hidden="1" customHeight="1" x14ac:dyDescent="0.2">
      <c r="A110" s="45"/>
      <c r="B110" s="45"/>
      <c r="C110" s="51" t="s">
        <v>251</v>
      </c>
      <c r="D110" s="52" t="s">
        <v>252</v>
      </c>
      <c r="E110" s="47" t="s">
        <v>253</v>
      </c>
      <c r="F110" s="102" t="s">
        <v>19</v>
      </c>
      <c r="G110" s="92"/>
      <c r="H110" s="54" t="e">
        <f>G110/G111*100</f>
        <v>#DIV/0!</v>
      </c>
      <c r="I110" s="132" t="s">
        <v>19</v>
      </c>
      <c r="J110" s="56" t="s">
        <v>99</v>
      </c>
      <c r="K110" s="93">
        <v>1251</v>
      </c>
      <c r="L110" s="42">
        <f>K110/K111*100</f>
        <v>100</v>
      </c>
    </row>
    <row r="111" spans="1:12" ht="26.25" hidden="1" customHeight="1" x14ac:dyDescent="0.2">
      <c r="A111" s="45"/>
      <c r="B111" s="45"/>
      <c r="C111" s="46"/>
      <c r="D111" s="46"/>
      <c r="E111" s="47" t="s">
        <v>254</v>
      </c>
      <c r="F111" s="71"/>
      <c r="G111" s="92"/>
      <c r="H111" s="46"/>
      <c r="I111" s="46"/>
      <c r="J111" s="46"/>
      <c r="K111" s="93">
        <v>1251</v>
      </c>
      <c r="L111" s="50"/>
    </row>
    <row r="112" spans="1:12" ht="47.25" hidden="1" customHeight="1" x14ac:dyDescent="0.2">
      <c r="A112" s="45"/>
      <c r="B112" s="45"/>
      <c r="C112" s="51" t="s">
        <v>255</v>
      </c>
      <c r="D112" s="52" t="s">
        <v>256</v>
      </c>
      <c r="E112" s="47" t="s">
        <v>257</v>
      </c>
      <c r="F112" s="125" t="s">
        <v>19</v>
      </c>
      <c r="G112" s="92"/>
      <c r="H112" s="54" t="e">
        <f>G112/G113*100</f>
        <v>#DIV/0!</v>
      </c>
      <c r="I112" s="132" t="s">
        <v>19</v>
      </c>
      <c r="J112" s="56" t="s">
        <v>258</v>
      </c>
      <c r="K112" s="93" t="s">
        <v>259</v>
      </c>
      <c r="L112" s="100" t="s">
        <v>259</v>
      </c>
    </row>
    <row r="113" spans="1:12" ht="24.75" hidden="1" customHeight="1" x14ac:dyDescent="0.2">
      <c r="A113" s="45"/>
      <c r="B113" s="45"/>
      <c r="C113" s="46"/>
      <c r="D113" s="46"/>
      <c r="E113" s="47" t="s">
        <v>260</v>
      </c>
      <c r="F113" s="165"/>
      <c r="G113" s="92"/>
      <c r="H113" s="46"/>
      <c r="I113" s="46"/>
      <c r="J113" s="46"/>
      <c r="K113" s="93" t="s">
        <v>259</v>
      </c>
      <c r="L113" s="50"/>
    </row>
    <row r="114" spans="1:12" ht="43.5" hidden="1" customHeight="1" x14ac:dyDescent="0.2">
      <c r="A114" s="45"/>
      <c r="B114" s="45"/>
      <c r="C114" s="51" t="s">
        <v>261</v>
      </c>
      <c r="D114" s="52" t="s">
        <v>262</v>
      </c>
      <c r="E114" s="47" t="s">
        <v>263</v>
      </c>
      <c r="F114" s="102" t="s">
        <v>19</v>
      </c>
      <c r="G114" s="92"/>
      <c r="H114" s="54" t="e">
        <f>G114/G115*100</f>
        <v>#DIV/0!</v>
      </c>
      <c r="I114" s="132" t="s">
        <v>19</v>
      </c>
      <c r="J114" s="56" t="s">
        <v>99</v>
      </c>
      <c r="K114" s="93" t="s">
        <v>259</v>
      </c>
      <c r="L114" s="100" t="s">
        <v>259</v>
      </c>
    </row>
    <row r="115" spans="1:12" ht="27" hidden="1" customHeight="1" x14ac:dyDescent="0.2">
      <c r="A115" s="45"/>
      <c r="B115" s="45"/>
      <c r="C115" s="46"/>
      <c r="D115" s="46"/>
      <c r="E115" s="79" t="s">
        <v>264</v>
      </c>
      <c r="F115" s="71"/>
      <c r="G115" s="92"/>
      <c r="H115" s="46"/>
      <c r="I115" s="46"/>
      <c r="J115" s="46"/>
      <c r="K115" s="93" t="s">
        <v>259</v>
      </c>
      <c r="L115" s="50"/>
    </row>
    <row r="116" spans="1:12" ht="28.5" hidden="1" customHeight="1" x14ac:dyDescent="0.2">
      <c r="A116" s="45"/>
      <c r="B116" s="45"/>
      <c r="C116" s="166" t="s">
        <v>265</v>
      </c>
      <c r="D116" s="52" t="s">
        <v>266</v>
      </c>
      <c r="E116" s="47" t="s">
        <v>267</v>
      </c>
      <c r="F116" s="102" t="s">
        <v>19</v>
      </c>
      <c r="G116" s="48"/>
      <c r="H116" s="54" t="e">
        <f>G116/G117*100</f>
        <v>#DIV/0!</v>
      </c>
      <c r="I116" s="132" t="s">
        <v>19</v>
      </c>
      <c r="J116" s="56" t="s">
        <v>258</v>
      </c>
      <c r="K116" s="93">
        <v>3</v>
      </c>
      <c r="L116" s="103">
        <f>K116/K117*100</f>
        <v>100</v>
      </c>
    </row>
    <row r="117" spans="1:12" ht="29.25" hidden="1" customHeight="1" x14ac:dyDescent="0.2">
      <c r="A117" s="20"/>
      <c r="B117" s="20"/>
      <c r="C117" s="72"/>
      <c r="D117" s="45"/>
      <c r="E117" s="79" t="s">
        <v>268</v>
      </c>
      <c r="F117" s="167"/>
      <c r="G117" s="84"/>
      <c r="H117" s="45"/>
      <c r="I117" s="45"/>
      <c r="J117" s="45"/>
      <c r="K117" s="93">
        <v>3</v>
      </c>
      <c r="L117" s="20"/>
    </row>
    <row r="118" spans="1:12" ht="35.25" hidden="1" customHeight="1" x14ac:dyDescent="0.2">
      <c r="A118" s="31">
        <v>11</v>
      </c>
      <c r="B118" s="168" t="s">
        <v>269</v>
      </c>
      <c r="C118" s="104" t="s">
        <v>270</v>
      </c>
      <c r="D118" s="169" t="s">
        <v>271</v>
      </c>
      <c r="E118" s="170" t="s">
        <v>272</v>
      </c>
      <c r="F118" s="170"/>
      <c r="G118" s="171"/>
      <c r="H118" s="172">
        <f>((G119*0.376)+(G120*0.405)+(G121*0.219))</f>
        <v>0</v>
      </c>
      <c r="I118" s="173"/>
      <c r="J118" s="174" t="s">
        <v>273</v>
      </c>
      <c r="K118" s="8"/>
      <c r="L118" s="175">
        <f>((K119*30%)+(K120*30%)+(K121*40%))</f>
        <v>61.465000000000003</v>
      </c>
    </row>
    <row r="119" spans="1:12" ht="17.25" hidden="1" customHeight="1" x14ac:dyDescent="0.2">
      <c r="A119" s="60"/>
      <c r="B119" s="128"/>
      <c r="C119" s="101"/>
      <c r="D119" s="176"/>
      <c r="E119" s="47" t="s">
        <v>274</v>
      </c>
      <c r="F119" s="177"/>
      <c r="G119" s="178"/>
      <c r="H119" s="72"/>
      <c r="I119" s="45"/>
      <c r="J119" s="45"/>
      <c r="K119" s="179">
        <v>65.56</v>
      </c>
      <c r="L119" s="72"/>
    </row>
    <row r="120" spans="1:12" ht="17.25" hidden="1" customHeight="1" x14ac:dyDescent="0.2">
      <c r="A120" s="60"/>
      <c r="B120" s="128"/>
      <c r="C120" s="101"/>
      <c r="D120" s="176"/>
      <c r="E120" s="47" t="s">
        <v>275</v>
      </c>
      <c r="F120" s="177"/>
      <c r="G120" s="178"/>
      <c r="H120" s="72"/>
      <c r="I120" s="45"/>
      <c r="J120" s="45"/>
      <c r="K120" s="179">
        <v>85.15</v>
      </c>
      <c r="L120" s="72"/>
    </row>
    <row r="121" spans="1:12" ht="17.25" hidden="1" customHeight="1" x14ac:dyDescent="0.2">
      <c r="A121" s="60"/>
      <c r="B121" s="128"/>
      <c r="C121" s="101"/>
      <c r="D121" s="176"/>
      <c r="E121" s="47" t="s">
        <v>276</v>
      </c>
      <c r="F121" s="177"/>
      <c r="G121" s="178"/>
      <c r="H121" s="50"/>
      <c r="I121" s="46"/>
      <c r="J121" s="46"/>
      <c r="K121" s="179">
        <v>40.630000000000003</v>
      </c>
      <c r="L121" s="50"/>
    </row>
    <row r="122" spans="1:12" ht="25.5" hidden="1" customHeight="1" x14ac:dyDescent="0.2">
      <c r="A122" s="180"/>
      <c r="B122" s="181"/>
      <c r="C122" s="51" t="s">
        <v>277</v>
      </c>
      <c r="D122" s="182" t="s">
        <v>278</v>
      </c>
      <c r="E122" s="47" t="s">
        <v>279</v>
      </c>
      <c r="F122" s="183" t="s">
        <v>19</v>
      </c>
      <c r="G122" s="184"/>
      <c r="H122" s="185" t="e">
        <f>(G122/G123*100)</f>
        <v>#DIV/0!</v>
      </c>
      <c r="I122" s="186" t="s">
        <v>19</v>
      </c>
      <c r="J122" s="124" t="s">
        <v>273</v>
      </c>
      <c r="K122" s="187">
        <v>223452558</v>
      </c>
      <c r="L122" s="188">
        <f>(K122/K123*100)</f>
        <v>84.748228732991208</v>
      </c>
    </row>
    <row r="123" spans="1:12" ht="24" hidden="1" customHeight="1" x14ac:dyDescent="0.2">
      <c r="A123" s="75"/>
      <c r="B123" s="189"/>
      <c r="C123" s="46"/>
      <c r="D123" s="115"/>
      <c r="E123" s="47" t="s">
        <v>280</v>
      </c>
      <c r="F123" s="183"/>
      <c r="G123" s="190"/>
      <c r="H123" s="46"/>
      <c r="I123" s="46"/>
      <c r="J123" s="46"/>
      <c r="K123" s="191">
        <v>263666346</v>
      </c>
      <c r="L123" s="50"/>
    </row>
    <row r="124" spans="1:12" ht="61.5" hidden="1" customHeight="1" x14ac:dyDescent="0.2">
      <c r="A124" s="44"/>
      <c r="B124" s="128"/>
      <c r="C124" s="129" t="s">
        <v>281</v>
      </c>
      <c r="D124" s="52" t="s">
        <v>282</v>
      </c>
      <c r="E124" s="47" t="s">
        <v>283</v>
      </c>
      <c r="F124" s="183" t="s">
        <v>19</v>
      </c>
      <c r="G124" s="192"/>
      <c r="H124" s="185" t="e">
        <f>(G124/G125*100)</f>
        <v>#DIV/0!</v>
      </c>
      <c r="I124" s="186" t="s">
        <v>19</v>
      </c>
      <c r="J124" s="124" t="s">
        <v>273</v>
      </c>
      <c r="K124" s="74">
        <v>0</v>
      </c>
      <c r="L124" s="188">
        <f>(K124/K125*100)</f>
        <v>0</v>
      </c>
    </row>
    <row r="125" spans="1:12" ht="24.75" hidden="1" customHeight="1" x14ac:dyDescent="0.2">
      <c r="A125" s="57"/>
      <c r="B125" s="193"/>
      <c r="C125" s="20"/>
      <c r="D125" s="20"/>
      <c r="E125" s="58" t="s">
        <v>284</v>
      </c>
      <c r="F125" s="194"/>
      <c r="G125" s="195"/>
      <c r="H125" s="20"/>
      <c r="I125" s="20"/>
      <c r="J125" s="20"/>
      <c r="K125" s="155">
        <v>26</v>
      </c>
      <c r="L125" s="86"/>
    </row>
    <row r="126" spans="1:12" ht="27" hidden="1" customHeight="1" x14ac:dyDescent="0.2">
      <c r="A126" s="164">
        <v>12</v>
      </c>
      <c r="B126" s="32" t="s">
        <v>285</v>
      </c>
      <c r="C126" s="33" t="s">
        <v>286</v>
      </c>
      <c r="D126" s="34" t="s">
        <v>287</v>
      </c>
      <c r="E126" s="35" t="s">
        <v>288</v>
      </c>
      <c r="F126" s="36" t="s">
        <v>19</v>
      </c>
      <c r="G126" s="48"/>
      <c r="H126" s="196" t="e">
        <f>(G126/G127*100)</f>
        <v>#DIV/0!</v>
      </c>
      <c r="I126" s="173" t="s">
        <v>19</v>
      </c>
      <c r="J126" s="89" t="s">
        <v>23</v>
      </c>
      <c r="K126" s="110">
        <v>847479</v>
      </c>
      <c r="L126" s="175">
        <f>(K126/K127*100)</f>
        <v>97.908687921754293</v>
      </c>
    </row>
    <row r="127" spans="1:12" ht="27.75" hidden="1" customHeight="1" x14ac:dyDescent="0.2">
      <c r="A127" s="45"/>
      <c r="B127" s="45"/>
      <c r="C127" s="46"/>
      <c r="D127" s="46"/>
      <c r="E127" s="47" t="s">
        <v>289</v>
      </c>
      <c r="F127" s="183"/>
      <c r="G127" s="48"/>
      <c r="H127" s="46"/>
      <c r="I127" s="46"/>
      <c r="J127" s="46"/>
      <c r="K127" s="74">
        <v>865581</v>
      </c>
      <c r="L127" s="50"/>
    </row>
    <row r="128" spans="1:12" ht="24.75" hidden="1" customHeight="1" x14ac:dyDescent="0.2">
      <c r="A128" s="45"/>
      <c r="B128" s="45"/>
      <c r="C128" s="51" t="s">
        <v>290</v>
      </c>
      <c r="D128" s="52" t="s">
        <v>291</v>
      </c>
      <c r="E128" s="47" t="s">
        <v>292</v>
      </c>
      <c r="F128" s="183" t="s">
        <v>19</v>
      </c>
      <c r="G128" s="48"/>
      <c r="H128" s="185" t="e">
        <f>(G128/G129*100)</f>
        <v>#DIV/0!</v>
      </c>
      <c r="I128" s="186" t="s">
        <v>19</v>
      </c>
      <c r="J128" s="56" t="s">
        <v>23</v>
      </c>
      <c r="K128" s="74">
        <v>149885</v>
      </c>
      <c r="L128" s="188">
        <f>(K128/K129*100)</f>
        <v>44.952598604200595</v>
      </c>
    </row>
    <row r="129" spans="1:20" ht="16.5" hidden="1" customHeight="1" x14ac:dyDescent="0.2">
      <c r="A129" s="45"/>
      <c r="B129" s="45"/>
      <c r="C129" s="46"/>
      <c r="D129" s="46"/>
      <c r="E129" s="47" t="s">
        <v>293</v>
      </c>
      <c r="F129" s="183"/>
      <c r="G129" s="48"/>
      <c r="H129" s="46"/>
      <c r="I129" s="46"/>
      <c r="J129" s="46"/>
      <c r="K129" s="74">
        <v>333429</v>
      </c>
      <c r="L129" s="50"/>
    </row>
    <row r="130" spans="1:20" ht="24" hidden="1" customHeight="1" x14ac:dyDescent="0.2">
      <c r="A130" s="45"/>
      <c r="B130" s="45"/>
      <c r="C130" s="51" t="s">
        <v>294</v>
      </c>
      <c r="D130" s="52" t="s">
        <v>295</v>
      </c>
      <c r="E130" s="47" t="s">
        <v>296</v>
      </c>
      <c r="F130" s="183" t="s">
        <v>19</v>
      </c>
      <c r="G130" s="48"/>
      <c r="H130" s="185" t="e">
        <f>(G130/G131*100)</f>
        <v>#DIV/0!</v>
      </c>
      <c r="I130" s="186" t="s">
        <v>19</v>
      </c>
      <c r="J130" s="197" t="s">
        <v>23</v>
      </c>
      <c r="K130" s="74">
        <v>346220</v>
      </c>
      <c r="L130" s="188">
        <f>(K130/K131*100)</f>
        <v>96.663595499343884</v>
      </c>
    </row>
    <row r="131" spans="1:20" ht="15.75" hidden="1" customHeight="1" x14ac:dyDescent="0.2">
      <c r="A131" s="45"/>
      <c r="B131" s="45"/>
      <c r="C131" s="46"/>
      <c r="D131" s="46"/>
      <c r="E131" s="47" t="s">
        <v>297</v>
      </c>
      <c r="F131" s="183"/>
      <c r="G131" s="48"/>
      <c r="H131" s="46"/>
      <c r="I131" s="46"/>
      <c r="J131" s="46"/>
      <c r="K131" s="74">
        <v>358170</v>
      </c>
      <c r="L131" s="50"/>
    </row>
    <row r="132" spans="1:20" ht="51" hidden="1" customHeight="1" x14ac:dyDescent="0.2">
      <c r="A132" s="45"/>
      <c r="B132" s="45"/>
      <c r="C132" s="51" t="s">
        <v>298</v>
      </c>
      <c r="D132" s="52" t="s">
        <v>299</v>
      </c>
      <c r="E132" s="47" t="s">
        <v>300</v>
      </c>
      <c r="F132" s="183" t="s">
        <v>19</v>
      </c>
      <c r="G132" s="48"/>
      <c r="H132" s="185" t="e">
        <f>(G132/G133*100)</f>
        <v>#DIV/0!</v>
      </c>
      <c r="I132" s="186" t="s">
        <v>19</v>
      </c>
      <c r="J132" s="56" t="s">
        <v>23</v>
      </c>
      <c r="K132" s="74">
        <v>41</v>
      </c>
      <c r="L132" s="188">
        <f>(K132/K133*100)</f>
        <v>100</v>
      </c>
    </row>
    <row r="133" spans="1:20" ht="16.5" hidden="1" customHeight="1" x14ac:dyDescent="0.2">
      <c r="A133" s="20"/>
      <c r="B133" s="20"/>
      <c r="C133" s="20"/>
      <c r="D133" s="20"/>
      <c r="E133" s="58" t="s">
        <v>301</v>
      </c>
      <c r="F133" s="194"/>
      <c r="G133" s="59"/>
      <c r="H133" s="20"/>
      <c r="I133" s="20"/>
      <c r="J133" s="20"/>
      <c r="K133" s="155">
        <v>41</v>
      </c>
      <c r="L133" s="86"/>
    </row>
    <row r="134" spans="1:20" ht="48" hidden="1" customHeight="1" x14ac:dyDescent="0.2">
      <c r="A134" s="164">
        <v>13</v>
      </c>
      <c r="B134" s="32" t="s">
        <v>302</v>
      </c>
      <c r="C134" s="33" t="s">
        <v>303</v>
      </c>
      <c r="D134" s="34" t="s">
        <v>304</v>
      </c>
      <c r="E134" s="35" t="s">
        <v>305</v>
      </c>
      <c r="F134" s="36" t="s">
        <v>19</v>
      </c>
      <c r="G134" s="37"/>
      <c r="H134" s="38" t="e">
        <f>G134/G135*100</f>
        <v>#DIV/0!</v>
      </c>
      <c r="I134" s="173" t="s">
        <v>19</v>
      </c>
      <c r="J134" s="198" t="s">
        <v>306</v>
      </c>
      <c r="K134" s="110">
        <v>30</v>
      </c>
      <c r="L134" s="91">
        <f>K134/K135*100</f>
        <v>63.829787234042556</v>
      </c>
    </row>
    <row r="135" spans="1:20" ht="24.75" hidden="1" customHeight="1" x14ac:dyDescent="0.2">
      <c r="A135" s="45"/>
      <c r="B135" s="45"/>
      <c r="C135" s="46"/>
      <c r="D135" s="46"/>
      <c r="E135" s="71" t="s">
        <v>307</v>
      </c>
      <c r="F135" s="183"/>
      <c r="G135" s="48"/>
      <c r="H135" s="46"/>
      <c r="I135" s="46"/>
      <c r="J135" s="46"/>
      <c r="K135" s="74">
        <v>47</v>
      </c>
      <c r="L135" s="50"/>
    </row>
    <row r="136" spans="1:20" ht="51" hidden="1" customHeight="1" x14ac:dyDescent="0.2">
      <c r="A136" s="45"/>
      <c r="B136" s="45"/>
      <c r="C136" s="51" t="s">
        <v>308</v>
      </c>
      <c r="D136" s="52" t="s">
        <v>309</v>
      </c>
      <c r="E136" s="47" t="s">
        <v>310</v>
      </c>
      <c r="F136" s="183" t="s">
        <v>19</v>
      </c>
      <c r="G136" s="48"/>
      <c r="H136" s="54" t="e">
        <f>G136/G137*100</f>
        <v>#DIV/0!</v>
      </c>
      <c r="I136" s="186" t="s">
        <v>19</v>
      </c>
      <c r="J136" s="99" t="s">
        <v>306</v>
      </c>
      <c r="K136" s="74">
        <v>10</v>
      </c>
      <c r="L136" s="42">
        <f>K136/K137*100</f>
        <v>7.8125</v>
      </c>
      <c r="M136" s="81"/>
      <c r="N136" s="81"/>
      <c r="O136" s="81"/>
      <c r="P136" s="81"/>
      <c r="Q136" s="81"/>
      <c r="R136" s="81"/>
      <c r="S136" s="81"/>
      <c r="T136" s="81"/>
    </row>
    <row r="137" spans="1:20" ht="26.25" hidden="1" customHeight="1" x14ac:dyDescent="0.2">
      <c r="A137" s="46"/>
      <c r="B137" s="46"/>
      <c r="C137" s="46"/>
      <c r="D137" s="46"/>
      <c r="E137" s="47" t="s">
        <v>311</v>
      </c>
      <c r="F137" s="183"/>
      <c r="G137" s="48"/>
      <c r="H137" s="46"/>
      <c r="I137" s="46"/>
      <c r="J137" s="46"/>
      <c r="K137" s="74">
        <v>128</v>
      </c>
      <c r="L137" s="50"/>
      <c r="M137" s="81"/>
      <c r="N137" s="81"/>
      <c r="O137" s="81"/>
      <c r="P137" s="81"/>
      <c r="Q137" s="81"/>
      <c r="R137" s="81"/>
      <c r="S137" s="81"/>
      <c r="T137" s="81"/>
    </row>
    <row r="138" spans="1:20" ht="24.75" hidden="1" customHeight="1" x14ac:dyDescent="0.2">
      <c r="A138" s="180">
        <v>14</v>
      </c>
      <c r="B138" s="199" t="s">
        <v>312</v>
      </c>
      <c r="C138" s="200" t="s">
        <v>313</v>
      </c>
      <c r="D138" s="47" t="s">
        <v>314</v>
      </c>
      <c r="E138" s="47" t="s">
        <v>315</v>
      </c>
      <c r="F138" s="47"/>
      <c r="G138" s="48"/>
      <c r="H138" s="201">
        <f>G138</f>
        <v>0</v>
      </c>
      <c r="I138" s="202"/>
      <c r="J138" s="203" t="s">
        <v>306</v>
      </c>
      <c r="K138" s="74">
        <v>2</v>
      </c>
      <c r="L138" s="204">
        <f>K138</f>
        <v>2</v>
      </c>
    </row>
    <row r="139" spans="1:20" ht="15" hidden="1" customHeight="1" x14ac:dyDescent="0.2">
      <c r="A139" s="44"/>
      <c r="B139" s="61"/>
      <c r="C139" s="129" t="s">
        <v>316</v>
      </c>
      <c r="D139" s="62" t="s">
        <v>317</v>
      </c>
      <c r="E139" s="63" t="s">
        <v>318</v>
      </c>
      <c r="F139" s="183" t="s">
        <v>19</v>
      </c>
      <c r="G139" s="65"/>
      <c r="H139" s="54" t="e">
        <f>G139/G140*100</f>
        <v>#DIV/0!</v>
      </c>
      <c r="I139" s="186" t="s">
        <v>19</v>
      </c>
      <c r="J139" s="99" t="s">
        <v>306</v>
      </c>
      <c r="K139" s="69">
        <v>158668</v>
      </c>
      <c r="L139" s="42">
        <f>K139/K140*100</f>
        <v>79.106568615231211</v>
      </c>
    </row>
    <row r="140" spans="1:20" ht="32.25" hidden="1" customHeight="1" x14ac:dyDescent="0.2">
      <c r="A140" s="75"/>
      <c r="B140" s="76"/>
      <c r="C140" s="46"/>
      <c r="D140" s="46"/>
      <c r="E140" s="47" t="s">
        <v>319</v>
      </c>
      <c r="F140" s="183"/>
      <c r="G140" s="48"/>
      <c r="H140" s="46"/>
      <c r="I140" s="46"/>
      <c r="J140" s="46"/>
      <c r="K140" s="74">
        <v>200575</v>
      </c>
      <c r="L140" s="50"/>
    </row>
    <row r="141" spans="1:20" ht="24.75" hidden="1" customHeight="1" x14ac:dyDescent="0.2">
      <c r="A141" s="77"/>
      <c r="B141" s="78"/>
      <c r="C141" s="51" t="s">
        <v>320</v>
      </c>
      <c r="D141" s="52" t="s">
        <v>321</v>
      </c>
      <c r="E141" s="47" t="s">
        <v>322</v>
      </c>
      <c r="F141" s="183" t="s">
        <v>19</v>
      </c>
      <c r="G141" s="48"/>
      <c r="H141" s="54" t="e">
        <f>G141/G142*100</f>
        <v>#DIV/0!</v>
      </c>
      <c r="I141" s="186" t="s">
        <v>19</v>
      </c>
      <c r="J141" s="99" t="s">
        <v>306</v>
      </c>
      <c r="K141" s="74">
        <v>12529</v>
      </c>
      <c r="L141" s="42">
        <f>K141/K142*100</f>
        <v>6.2465411940670572</v>
      </c>
    </row>
    <row r="142" spans="1:20" ht="13.5" hidden="1" customHeight="1" x14ac:dyDescent="0.2">
      <c r="A142" s="57"/>
      <c r="B142" s="83"/>
      <c r="C142" s="20"/>
      <c r="D142" s="20"/>
      <c r="E142" s="58" t="s">
        <v>319</v>
      </c>
      <c r="F142" s="194"/>
      <c r="G142" s="59"/>
      <c r="H142" s="20"/>
      <c r="I142" s="20"/>
      <c r="J142" s="46"/>
      <c r="K142" s="155">
        <v>200575</v>
      </c>
      <c r="L142" s="86"/>
    </row>
    <row r="143" spans="1:20" ht="51" hidden="1" customHeight="1" x14ac:dyDescent="0.2">
      <c r="A143" s="164">
        <v>15</v>
      </c>
      <c r="B143" s="32" t="s">
        <v>323</v>
      </c>
      <c r="C143" s="205" t="s">
        <v>324</v>
      </c>
      <c r="D143" s="35" t="s">
        <v>325</v>
      </c>
      <c r="E143" s="35" t="s">
        <v>326</v>
      </c>
      <c r="F143" s="35" t="s">
        <v>327</v>
      </c>
      <c r="G143" s="37"/>
      <c r="H143" s="206">
        <v>0.81</v>
      </c>
      <c r="I143" s="207"/>
      <c r="J143" s="174" t="s">
        <v>328</v>
      </c>
      <c r="K143" s="208" t="s">
        <v>329</v>
      </c>
      <c r="L143" s="209">
        <v>81</v>
      </c>
    </row>
    <row r="144" spans="1:20" ht="24.75" hidden="1" customHeight="1" x14ac:dyDescent="0.2">
      <c r="A144" s="20"/>
      <c r="B144" s="20"/>
      <c r="C144" s="134" t="s">
        <v>330</v>
      </c>
      <c r="D144" s="58" t="s">
        <v>331</v>
      </c>
      <c r="E144" s="58" t="s">
        <v>331</v>
      </c>
      <c r="F144" s="154"/>
      <c r="G144" s="59"/>
      <c r="H144" s="210">
        <f>G144</f>
        <v>0</v>
      </c>
      <c r="I144" s="211"/>
      <c r="J144" s="20"/>
      <c r="K144" s="155">
        <f>(9541.95)/(49720.65)</f>
        <v>0.19191120791864147</v>
      </c>
      <c r="L144" s="212">
        <f>K144</f>
        <v>0.19191120791864147</v>
      </c>
    </row>
    <row r="145" spans="1:12" ht="36.75" hidden="1" customHeight="1" x14ac:dyDescent="0.2">
      <c r="A145" s="164">
        <v>16</v>
      </c>
      <c r="B145" s="32" t="s">
        <v>332</v>
      </c>
      <c r="C145" s="33" t="s">
        <v>333</v>
      </c>
      <c r="D145" s="34" t="s">
        <v>334</v>
      </c>
      <c r="E145" s="35" t="s">
        <v>335</v>
      </c>
      <c r="F145" s="36" t="s">
        <v>19</v>
      </c>
      <c r="G145" s="213"/>
      <c r="H145" s="196" t="e">
        <f>G145/G146*100</f>
        <v>#DIV/0!</v>
      </c>
      <c r="I145" s="159" t="s">
        <v>19</v>
      </c>
      <c r="J145" s="89" t="s">
        <v>336</v>
      </c>
      <c r="K145" s="179">
        <v>41</v>
      </c>
      <c r="L145" s="214">
        <f>K145/K146*100</f>
        <v>100</v>
      </c>
    </row>
    <row r="146" spans="1:12" ht="23.25" hidden="1" customHeight="1" x14ac:dyDescent="0.2">
      <c r="A146" s="45"/>
      <c r="B146" s="45"/>
      <c r="C146" s="46"/>
      <c r="D146" s="46"/>
      <c r="E146" s="47" t="s">
        <v>301</v>
      </c>
      <c r="F146" s="183"/>
      <c r="G146" s="213"/>
      <c r="H146" s="46"/>
      <c r="I146" s="46"/>
      <c r="J146" s="46"/>
      <c r="K146" s="179">
        <v>41</v>
      </c>
      <c r="L146" s="46"/>
    </row>
    <row r="147" spans="1:12" ht="37.5" hidden="1" customHeight="1" x14ac:dyDescent="0.2">
      <c r="A147" s="45"/>
      <c r="B147" s="45"/>
      <c r="C147" s="51" t="s">
        <v>337</v>
      </c>
      <c r="D147" s="52" t="s">
        <v>338</v>
      </c>
      <c r="E147" s="47" t="s">
        <v>339</v>
      </c>
      <c r="F147" s="215" t="s">
        <v>19</v>
      </c>
      <c r="G147" s="213"/>
      <c r="H147" s="185" t="e">
        <f>G147/G148*100</f>
        <v>#DIV/0!</v>
      </c>
      <c r="I147" s="132" t="s">
        <v>19</v>
      </c>
      <c r="J147" s="56" t="s">
        <v>340</v>
      </c>
      <c r="K147" s="179">
        <v>22</v>
      </c>
      <c r="L147" s="214">
        <f>K147/K148*100</f>
        <v>100</v>
      </c>
    </row>
    <row r="148" spans="1:12" ht="15.75" hidden="1" customHeight="1" x14ac:dyDescent="0.2">
      <c r="A148" s="45"/>
      <c r="B148" s="45"/>
      <c r="C148" s="46"/>
      <c r="D148" s="46"/>
      <c r="E148" s="47" t="s">
        <v>341</v>
      </c>
      <c r="F148" s="183"/>
      <c r="G148" s="213"/>
      <c r="H148" s="46"/>
      <c r="I148" s="46"/>
      <c r="J148" s="46"/>
      <c r="K148" s="179">
        <v>22</v>
      </c>
      <c r="L148" s="46"/>
    </row>
    <row r="149" spans="1:12" ht="80.25" hidden="1" customHeight="1" x14ac:dyDescent="0.2">
      <c r="A149" s="45"/>
      <c r="B149" s="45"/>
      <c r="C149" s="51" t="s">
        <v>342</v>
      </c>
      <c r="D149" s="52" t="s">
        <v>343</v>
      </c>
      <c r="E149" s="47" t="s">
        <v>344</v>
      </c>
      <c r="F149" s="215" t="s">
        <v>19</v>
      </c>
      <c r="G149" s="213"/>
      <c r="H149" s="185" t="e">
        <f>G149/G150*100</f>
        <v>#DIV/0!</v>
      </c>
      <c r="I149" s="216" t="s">
        <v>19</v>
      </c>
      <c r="J149" s="217" t="s">
        <v>340</v>
      </c>
      <c r="K149" s="179">
        <v>574602</v>
      </c>
      <c r="L149" s="214">
        <f>K149/K150*100</f>
        <v>100</v>
      </c>
    </row>
    <row r="150" spans="1:12" ht="17.25" hidden="1" customHeight="1" x14ac:dyDescent="0.2">
      <c r="A150" s="20"/>
      <c r="B150" s="20"/>
      <c r="C150" s="20"/>
      <c r="D150" s="20"/>
      <c r="E150" s="154" t="s">
        <v>345</v>
      </c>
      <c r="F150" s="194"/>
      <c r="G150" s="213"/>
      <c r="H150" s="20"/>
      <c r="I150" s="218"/>
      <c r="J150" s="219"/>
      <c r="K150" s="179">
        <v>574602</v>
      </c>
      <c r="L150" s="46"/>
    </row>
    <row r="151" spans="1:12" ht="38.25" hidden="1" customHeight="1" x14ac:dyDescent="0.2">
      <c r="A151" s="164">
        <v>17</v>
      </c>
      <c r="B151" s="32" t="s">
        <v>346</v>
      </c>
      <c r="C151" s="33" t="s">
        <v>347</v>
      </c>
      <c r="D151" s="34" t="s">
        <v>348</v>
      </c>
      <c r="E151" s="35" t="s">
        <v>349</v>
      </c>
      <c r="F151" s="36" t="s">
        <v>19</v>
      </c>
      <c r="G151" s="88"/>
      <c r="H151" s="38" t="e">
        <f>G151/G152*100</f>
        <v>#DIV/0!</v>
      </c>
      <c r="I151" s="39" t="s">
        <v>19</v>
      </c>
      <c r="J151" s="220" t="s">
        <v>350</v>
      </c>
      <c r="K151" s="90">
        <v>352</v>
      </c>
      <c r="L151" s="221">
        <f>K151/K152*100</f>
        <v>62.081128747795411</v>
      </c>
    </row>
    <row r="152" spans="1:12" ht="12.75" hidden="1" customHeight="1" x14ac:dyDescent="0.2">
      <c r="A152" s="45"/>
      <c r="B152" s="45"/>
      <c r="C152" s="46"/>
      <c r="D152" s="46"/>
      <c r="E152" s="47" t="s">
        <v>351</v>
      </c>
      <c r="F152" s="183"/>
      <c r="G152" s="88"/>
      <c r="H152" s="46"/>
      <c r="I152" s="46"/>
      <c r="J152" s="46"/>
      <c r="K152" s="93">
        <v>567</v>
      </c>
      <c r="L152" s="50"/>
    </row>
    <row r="153" spans="1:12" ht="24.75" hidden="1" customHeight="1" x14ac:dyDescent="0.2">
      <c r="A153" s="45"/>
      <c r="B153" s="45"/>
      <c r="C153" s="51" t="s">
        <v>352</v>
      </c>
      <c r="D153" s="52" t="s">
        <v>353</v>
      </c>
      <c r="E153" s="63" t="s">
        <v>354</v>
      </c>
      <c r="F153" s="215" t="s">
        <v>19</v>
      </c>
      <c r="G153" s="88"/>
      <c r="H153" s="54" t="e">
        <f>G153/G154*100</f>
        <v>#DIV/0!</v>
      </c>
      <c r="I153" s="39" t="s">
        <v>19</v>
      </c>
      <c r="J153" s="220" t="s">
        <v>350</v>
      </c>
      <c r="K153" s="69">
        <v>7762</v>
      </c>
      <c r="L153" s="100">
        <f>K153/K154*100</f>
        <v>28.099771929189444</v>
      </c>
    </row>
    <row r="154" spans="1:12" ht="12.75" hidden="1" customHeight="1" x14ac:dyDescent="0.2">
      <c r="A154" s="46"/>
      <c r="B154" s="46"/>
      <c r="C154" s="46"/>
      <c r="D154" s="46"/>
      <c r="E154" s="47" t="s">
        <v>355</v>
      </c>
      <c r="F154" s="183"/>
      <c r="G154" s="88"/>
      <c r="H154" s="46"/>
      <c r="I154" s="46"/>
      <c r="J154" s="46"/>
      <c r="K154" s="74">
        <v>27623</v>
      </c>
      <c r="L154" s="50"/>
    </row>
    <row r="155" spans="1:12" ht="36.75" hidden="1" customHeight="1" x14ac:dyDescent="0.2">
      <c r="A155" s="222">
        <v>18</v>
      </c>
      <c r="B155" s="223" t="s">
        <v>356</v>
      </c>
      <c r="C155" s="51" t="s">
        <v>357</v>
      </c>
      <c r="D155" s="52" t="s">
        <v>358</v>
      </c>
      <c r="E155" s="47" t="s">
        <v>359</v>
      </c>
      <c r="F155" s="183" t="s">
        <v>19</v>
      </c>
      <c r="G155" s="224"/>
      <c r="H155" s="54" t="e">
        <f>G155/G156*100</f>
        <v>#DIV/0!</v>
      </c>
      <c r="I155" s="225" t="s">
        <v>19</v>
      </c>
      <c r="J155" s="56" t="s">
        <v>120</v>
      </c>
      <c r="K155" s="191">
        <f>431-310</f>
        <v>121</v>
      </c>
      <c r="L155" s="188">
        <f>K155/K156*100</f>
        <v>39.032258064516128</v>
      </c>
    </row>
    <row r="156" spans="1:12" ht="24.75" hidden="1" customHeight="1" x14ac:dyDescent="0.2">
      <c r="A156" s="226"/>
      <c r="B156" s="46"/>
      <c r="C156" s="46"/>
      <c r="D156" s="46"/>
      <c r="E156" s="47" t="s">
        <v>360</v>
      </c>
      <c r="F156" s="183"/>
      <c r="G156" s="224"/>
      <c r="H156" s="46"/>
      <c r="I156" s="46"/>
      <c r="J156" s="46"/>
      <c r="K156" s="191">
        <v>310</v>
      </c>
      <c r="L156" s="50"/>
    </row>
    <row r="157" spans="1:12" ht="24" hidden="1" customHeight="1" x14ac:dyDescent="0.2">
      <c r="A157" s="227">
        <v>19</v>
      </c>
      <c r="B157" s="228" t="s">
        <v>361</v>
      </c>
      <c r="C157" s="129" t="s">
        <v>362</v>
      </c>
      <c r="D157" s="52" t="s">
        <v>363</v>
      </c>
      <c r="E157" s="63" t="s">
        <v>364</v>
      </c>
      <c r="F157" s="215" t="s">
        <v>19</v>
      </c>
      <c r="G157" s="224"/>
      <c r="H157" s="54" t="e">
        <f>G157/G158*100</f>
        <v>#DIV/0!</v>
      </c>
      <c r="I157" s="225" t="s">
        <v>19</v>
      </c>
      <c r="J157" s="56" t="s">
        <v>365</v>
      </c>
      <c r="K157" s="69">
        <v>71129</v>
      </c>
      <c r="L157" s="42">
        <f>K157/K158*100</f>
        <v>26.059351529584173</v>
      </c>
    </row>
    <row r="158" spans="1:12" ht="24.75" hidden="1" customHeight="1" x14ac:dyDescent="0.2">
      <c r="A158" s="45"/>
      <c r="B158" s="72"/>
      <c r="C158" s="46"/>
      <c r="D158" s="46"/>
      <c r="E158" s="47" t="s">
        <v>366</v>
      </c>
      <c r="F158" s="183"/>
      <c r="G158" s="224"/>
      <c r="H158" s="46"/>
      <c r="I158" s="46"/>
      <c r="J158" s="45"/>
      <c r="K158" s="69">
        <v>272950</v>
      </c>
      <c r="L158" s="50"/>
    </row>
    <row r="159" spans="1:12" ht="49.5" hidden="1" customHeight="1" x14ac:dyDescent="0.2">
      <c r="A159" s="45"/>
      <c r="B159" s="72"/>
      <c r="C159" s="51" t="s">
        <v>367</v>
      </c>
      <c r="D159" s="52" t="s">
        <v>368</v>
      </c>
      <c r="E159" s="47" t="s">
        <v>369</v>
      </c>
      <c r="F159" s="215" t="s">
        <v>19</v>
      </c>
      <c r="G159" s="224"/>
      <c r="H159" s="54" t="e">
        <f>G159/G160*100</f>
        <v>#DIV/0!</v>
      </c>
      <c r="I159" s="225" t="s">
        <v>19</v>
      </c>
      <c r="J159" s="197" t="s">
        <v>365</v>
      </c>
      <c r="K159" s="69">
        <v>76382</v>
      </c>
      <c r="L159" s="42">
        <f>K159/K160*100</f>
        <v>27.983879831470965</v>
      </c>
    </row>
    <row r="160" spans="1:12" ht="25.5" hidden="1" customHeight="1" x14ac:dyDescent="0.2">
      <c r="A160" s="45"/>
      <c r="B160" s="72"/>
      <c r="C160" s="45"/>
      <c r="D160" s="46"/>
      <c r="E160" s="79" t="s">
        <v>370</v>
      </c>
      <c r="F160" s="183"/>
      <c r="G160" s="224"/>
      <c r="H160" s="46"/>
      <c r="I160" s="46"/>
      <c r="J160" s="46"/>
      <c r="K160" s="69">
        <v>272950</v>
      </c>
      <c r="L160" s="50"/>
    </row>
    <row r="161" spans="1:12" ht="36" hidden="1" customHeight="1" x14ac:dyDescent="0.2">
      <c r="A161" s="20"/>
      <c r="B161" s="86"/>
      <c r="C161" s="134" t="s">
        <v>371</v>
      </c>
      <c r="D161" s="58" t="s">
        <v>372</v>
      </c>
      <c r="E161" s="58" t="s">
        <v>373</v>
      </c>
      <c r="F161" s="154" t="s">
        <v>374</v>
      </c>
      <c r="G161" s="229"/>
      <c r="H161" s="137">
        <f>G161</f>
        <v>0</v>
      </c>
      <c r="I161" s="230"/>
      <c r="J161" s="219" t="s">
        <v>365</v>
      </c>
      <c r="K161" s="231">
        <v>12</v>
      </c>
      <c r="L161" s="232">
        <f>K161</f>
        <v>12</v>
      </c>
    </row>
    <row r="162" spans="1:12" ht="38.25" hidden="1" customHeight="1" x14ac:dyDescent="0.2">
      <c r="A162" s="164">
        <v>20</v>
      </c>
      <c r="B162" s="32" t="s">
        <v>375</v>
      </c>
      <c r="C162" s="33" t="s">
        <v>376</v>
      </c>
      <c r="D162" s="34" t="s">
        <v>377</v>
      </c>
      <c r="E162" s="35" t="s">
        <v>378</v>
      </c>
      <c r="F162" s="36" t="s">
        <v>19</v>
      </c>
      <c r="G162" s="213"/>
      <c r="H162" s="38" t="e">
        <f>G162/G163*100</f>
        <v>#DIV/0!</v>
      </c>
      <c r="I162" s="233" t="s">
        <v>19</v>
      </c>
      <c r="J162" s="89" t="s">
        <v>340</v>
      </c>
      <c r="K162" s="179">
        <v>41</v>
      </c>
      <c r="L162" s="91">
        <f>K162/K163*100</f>
        <v>100</v>
      </c>
    </row>
    <row r="163" spans="1:12" ht="35.25" hidden="1" customHeight="1" x14ac:dyDescent="0.2">
      <c r="A163" s="45"/>
      <c r="B163" s="45"/>
      <c r="C163" s="46"/>
      <c r="D163" s="46"/>
      <c r="E163" s="47" t="s">
        <v>301</v>
      </c>
      <c r="F163" s="183"/>
      <c r="G163" s="213"/>
      <c r="H163" s="46"/>
      <c r="I163" s="46"/>
      <c r="J163" s="46"/>
      <c r="K163" s="179">
        <v>41</v>
      </c>
      <c r="L163" s="72"/>
    </row>
    <row r="164" spans="1:12" ht="42" hidden="1" customHeight="1" x14ac:dyDescent="0.2">
      <c r="A164" s="45"/>
      <c r="B164" s="45"/>
      <c r="C164" s="51" t="s">
        <v>379</v>
      </c>
      <c r="D164" s="52" t="s">
        <v>380</v>
      </c>
      <c r="E164" s="47" t="s">
        <v>381</v>
      </c>
      <c r="F164" s="215" t="s">
        <v>19</v>
      </c>
      <c r="G164" s="92"/>
      <c r="H164" s="54" t="e">
        <f>G164/G165*100</f>
        <v>#DIV/0!</v>
      </c>
      <c r="I164" s="225" t="s">
        <v>19</v>
      </c>
      <c r="J164" s="56" t="s">
        <v>340</v>
      </c>
      <c r="K164" s="93">
        <v>41</v>
      </c>
      <c r="L164" s="70">
        <f>K164/K165*100</f>
        <v>100</v>
      </c>
    </row>
    <row r="165" spans="1:12" ht="15" hidden="1" customHeight="1" x14ac:dyDescent="0.2">
      <c r="A165" s="20"/>
      <c r="B165" s="20"/>
      <c r="C165" s="20"/>
      <c r="D165" s="20"/>
      <c r="E165" s="58" t="s">
        <v>301</v>
      </c>
      <c r="F165" s="194"/>
      <c r="G165" s="213"/>
      <c r="H165" s="20"/>
      <c r="I165" s="20"/>
      <c r="J165" s="20"/>
      <c r="K165" s="179">
        <v>41</v>
      </c>
      <c r="L165" s="72"/>
    </row>
    <row r="166" spans="1:12" ht="24" hidden="1" customHeight="1" x14ac:dyDescent="0.2">
      <c r="A166" s="164">
        <v>21</v>
      </c>
      <c r="B166" s="32" t="s">
        <v>382</v>
      </c>
      <c r="C166" s="33" t="s">
        <v>383</v>
      </c>
      <c r="D166" s="34" t="s">
        <v>384</v>
      </c>
      <c r="E166" s="35" t="s">
        <v>385</v>
      </c>
      <c r="F166" s="36" t="s">
        <v>19</v>
      </c>
      <c r="G166" s="92"/>
      <c r="H166" s="38" t="e">
        <f>G166/G167*100</f>
        <v>#DIV/0!</v>
      </c>
      <c r="I166" s="233" t="s">
        <v>19</v>
      </c>
      <c r="J166" s="89" t="s">
        <v>386</v>
      </c>
      <c r="K166" s="93">
        <v>5</v>
      </c>
      <c r="L166" s="42">
        <f>K166/K167*100</f>
        <v>100</v>
      </c>
    </row>
    <row r="167" spans="1:12" ht="18" hidden="1" customHeight="1" x14ac:dyDescent="0.2">
      <c r="A167" s="20"/>
      <c r="B167" s="20"/>
      <c r="C167" s="20"/>
      <c r="D167" s="20"/>
      <c r="E167" s="58" t="s">
        <v>387</v>
      </c>
      <c r="F167" s="194"/>
      <c r="G167" s="92"/>
      <c r="H167" s="20"/>
      <c r="I167" s="20"/>
      <c r="J167" s="20"/>
      <c r="K167" s="93">
        <v>5</v>
      </c>
      <c r="L167" s="50"/>
    </row>
    <row r="168" spans="1:12" ht="24.75" hidden="1" customHeight="1" x14ac:dyDescent="0.2">
      <c r="A168" s="164">
        <v>22</v>
      </c>
      <c r="B168" s="32" t="s">
        <v>388</v>
      </c>
      <c r="C168" s="33" t="s">
        <v>389</v>
      </c>
      <c r="D168" s="34" t="s">
        <v>390</v>
      </c>
      <c r="E168" s="35" t="s">
        <v>391</v>
      </c>
      <c r="F168" s="36" t="s">
        <v>19</v>
      </c>
      <c r="G168" s="37"/>
      <c r="H168" s="38" t="e">
        <f>G168/G169*100</f>
        <v>#DIV/0!</v>
      </c>
      <c r="I168" s="233" t="s">
        <v>19</v>
      </c>
      <c r="J168" s="89" t="s">
        <v>20</v>
      </c>
      <c r="K168" s="93">
        <v>201</v>
      </c>
      <c r="L168" s="103">
        <f>IF(COUNTBLANK(K168)=1,"tdi",IF(K168="tdi","tdi",IF(COUNTBLANK(K169)=1,"tdi",IF(K169="tdi","tdi",IF(K169=0,"tdi",IF(K168&lt;=K169,K168/K169*100,"salah tolong cek"))))))</f>
        <v>100</v>
      </c>
    </row>
    <row r="169" spans="1:12" ht="15.75" hidden="1" customHeight="1" x14ac:dyDescent="0.2">
      <c r="A169" s="20"/>
      <c r="B169" s="20"/>
      <c r="C169" s="20"/>
      <c r="D169" s="20"/>
      <c r="E169" s="154" t="s">
        <v>392</v>
      </c>
      <c r="F169" s="194"/>
      <c r="G169" s="59"/>
      <c r="H169" s="20"/>
      <c r="I169" s="20"/>
      <c r="J169" s="20"/>
      <c r="K169" s="93">
        <v>201</v>
      </c>
      <c r="L169" s="20"/>
    </row>
    <row r="170" spans="1:12" ht="48.75" hidden="1" customHeight="1" x14ac:dyDescent="0.2">
      <c r="A170" s="31">
        <v>23</v>
      </c>
      <c r="B170" s="108" t="s">
        <v>393</v>
      </c>
      <c r="C170" s="205" t="s">
        <v>394</v>
      </c>
      <c r="D170" s="35" t="s">
        <v>395</v>
      </c>
      <c r="E170" s="35" t="s">
        <v>396</v>
      </c>
      <c r="F170" s="35"/>
      <c r="G170" s="234"/>
      <c r="H170" s="235">
        <f t="shared" ref="H170:H173" si="0">G170</f>
        <v>0</v>
      </c>
      <c r="I170" s="236"/>
      <c r="J170" s="237" t="s">
        <v>397</v>
      </c>
      <c r="K170" s="238">
        <v>52.76</v>
      </c>
      <c r="L170" s="239">
        <f t="shared" ref="L170:L173" si="1">K170</f>
        <v>52.76</v>
      </c>
    </row>
    <row r="171" spans="1:12" ht="72.75" hidden="1" customHeight="1" x14ac:dyDescent="0.2">
      <c r="A171" s="147"/>
      <c r="B171" s="148"/>
      <c r="C171" s="200" t="s">
        <v>398</v>
      </c>
      <c r="D171" s="47" t="s">
        <v>399</v>
      </c>
      <c r="E171" s="47" t="s">
        <v>400</v>
      </c>
      <c r="F171" s="47"/>
      <c r="G171" s="240"/>
      <c r="H171" s="241">
        <f t="shared" si="0"/>
        <v>0</v>
      </c>
      <c r="I171" s="242"/>
      <c r="J171" s="243" t="s">
        <v>397</v>
      </c>
      <c r="K171" s="244">
        <v>62.56</v>
      </c>
      <c r="L171" s="245">
        <f t="shared" si="1"/>
        <v>62.56</v>
      </c>
    </row>
    <row r="172" spans="1:12" ht="119.25" hidden="1" customHeight="1" x14ac:dyDescent="0.2">
      <c r="A172" s="222">
        <v>24</v>
      </c>
      <c r="B172" s="223" t="s">
        <v>401</v>
      </c>
      <c r="C172" s="200" t="s">
        <v>402</v>
      </c>
      <c r="D172" s="47" t="s">
        <v>403</v>
      </c>
      <c r="E172" s="47" t="s">
        <v>404</v>
      </c>
      <c r="F172" s="71"/>
      <c r="G172" s="178"/>
      <c r="H172" s="246">
        <f t="shared" si="0"/>
        <v>0</v>
      </c>
      <c r="I172" s="202"/>
      <c r="J172" s="247" t="s">
        <v>397</v>
      </c>
      <c r="K172" s="248">
        <v>85.06</v>
      </c>
      <c r="L172" s="249">
        <f t="shared" si="1"/>
        <v>85.06</v>
      </c>
    </row>
    <row r="173" spans="1:12" ht="187.5" hidden="1" customHeight="1" x14ac:dyDescent="0.2">
      <c r="A173" s="226"/>
      <c r="B173" s="226"/>
      <c r="C173" s="250" t="s">
        <v>405</v>
      </c>
      <c r="D173" s="251" t="s">
        <v>406</v>
      </c>
      <c r="E173" s="251" t="s">
        <v>407</v>
      </c>
      <c r="F173" s="252"/>
      <c r="G173" s="253"/>
      <c r="H173" s="254">
        <f t="shared" si="0"/>
        <v>0</v>
      </c>
      <c r="I173" s="255"/>
      <c r="J173" s="256" t="s">
        <v>397</v>
      </c>
      <c r="K173" s="257">
        <v>81.67</v>
      </c>
      <c r="L173" s="258">
        <f t="shared" si="1"/>
        <v>81.67</v>
      </c>
    </row>
    <row r="174" spans="1:12" ht="26.25" hidden="1" customHeight="1" x14ac:dyDescent="0.2">
      <c r="A174" s="259"/>
      <c r="B174" s="260"/>
      <c r="C174" s="261"/>
      <c r="D174" s="262"/>
      <c r="E174" s="262"/>
      <c r="F174" s="263"/>
      <c r="G174" s="264"/>
      <c r="H174" s="265"/>
      <c r="I174" s="266"/>
      <c r="J174" s="256"/>
      <c r="K174" s="8"/>
      <c r="L174" s="9"/>
    </row>
    <row r="175" spans="1:12" ht="41.25" hidden="1" customHeight="1" x14ac:dyDescent="0.2">
      <c r="A175" s="267"/>
      <c r="B175" s="268" t="s">
        <v>408</v>
      </c>
      <c r="C175" s="269"/>
      <c r="D175" s="269"/>
      <c r="E175" s="269"/>
      <c r="F175" s="269"/>
      <c r="G175" s="270"/>
      <c r="H175" s="271"/>
      <c r="I175" s="272"/>
      <c r="J175" s="273"/>
      <c r="K175" s="274"/>
      <c r="L175" s="275"/>
    </row>
    <row r="176" spans="1:12" ht="27.75" hidden="1" customHeight="1" x14ac:dyDescent="0.2">
      <c r="A176" s="227">
        <v>25</v>
      </c>
      <c r="B176" s="276" t="s">
        <v>409</v>
      </c>
      <c r="C176" s="277" t="s">
        <v>410</v>
      </c>
      <c r="D176" s="278" t="s">
        <v>411</v>
      </c>
      <c r="E176" s="279" t="s">
        <v>412</v>
      </c>
      <c r="F176" s="280" t="s">
        <v>413</v>
      </c>
      <c r="G176" s="281"/>
      <c r="H176" s="282" t="e">
        <f>G176/G177*100</f>
        <v>#DIV/0!</v>
      </c>
      <c r="I176" s="283" t="s">
        <v>19</v>
      </c>
      <c r="J176" s="284" t="s">
        <v>414</v>
      </c>
      <c r="K176" s="285">
        <f>K177+K178</f>
        <v>49760921</v>
      </c>
      <c r="L176" s="286">
        <f>K177+K178</f>
        <v>49760921</v>
      </c>
    </row>
    <row r="177" spans="1:12" ht="25.5" hidden="1" customHeight="1" x14ac:dyDescent="0.2">
      <c r="A177" s="45"/>
      <c r="B177" s="45"/>
      <c r="C177" s="45"/>
      <c r="D177" s="45"/>
      <c r="E177" s="52" t="s">
        <v>415</v>
      </c>
      <c r="F177" s="156" t="s">
        <v>19</v>
      </c>
      <c r="G177" s="287"/>
      <c r="H177" s="45"/>
      <c r="I177" s="288"/>
      <c r="J177" s="45"/>
      <c r="K177" s="289">
        <v>7929160</v>
      </c>
      <c r="L177" s="72"/>
    </row>
    <row r="178" spans="1:12" ht="19.5" hidden="1" customHeight="1" x14ac:dyDescent="0.2">
      <c r="A178" s="20"/>
      <c r="B178" s="20"/>
      <c r="C178" s="20"/>
      <c r="D178" s="20"/>
      <c r="E178" s="20"/>
      <c r="F178" s="20"/>
      <c r="G178" s="20"/>
      <c r="H178" s="20"/>
      <c r="I178" s="290"/>
      <c r="J178" s="20"/>
      <c r="K178" s="291">
        <v>41831761</v>
      </c>
      <c r="L178" s="86"/>
    </row>
    <row r="179" spans="1:12" ht="25.5" hidden="1" customHeight="1" x14ac:dyDescent="0.2">
      <c r="A179" s="31">
        <v>26</v>
      </c>
      <c r="B179" s="108" t="s">
        <v>416</v>
      </c>
      <c r="C179" s="33" t="s">
        <v>417</v>
      </c>
      <c r="D179" s="34" t="s">
        <v>418</v>
      </c>
      <c r="E179" s="63" t="s">
        <v>419</v>
      </c>
      <c r="F179" s="64" t="s">
        <v>19</v>
      </c>
      <c r="G179" s="292"/>
      <c r="H179" s="38" t="e">
        <f>G179/G180*100</f>
        <v>#DIV/0!</v>
      </c>
      <c r="I179" s="233" t="s">
        <v>19</v>
      </c>
      <c r="J179" s="89" t="s">
        <v>420</v>
      </c>
      <c r="K179" s="293">
        <f>3-42</f>
        <v>-39</v>
      </c>
      <c r="L179" s="91">
        <f>K179/K180*100</f>
        <v>-92.857142857142861</v>
      </c>
    </row>
    <row r="180" spans="1:12" ht="24.75" hidden="1" customHeight="1" x14ac:dyDescent="0.2">
      <c r="A180" s="44"/>
      <c r="B180" s="61"/>
      <c r="C180" s="46"/>
      <c r="D180" s="46"/>
      <c r="E180" s="79" t="s">
        <v>421</v>
      </c>
      <c r="F180" s="79"/>
      <c r="G180" s="294"/>
      <c r="H180" s="45"/>
      <c r="I180" s="46"/>
      <c r="J180" s="45"/>
      <c r="K180" s="74">
        <v>42</v>
      </c>
      <c r="L180" s="72"/>
    </row>
    <row r="181" spans="1:12" ht="24" hidden="1" customHeight="1" x14ac:dyDescent="0.2">
      <c r="A181" s="44"/>
      <c r="B181" s="61"/>
      <c r="C181" s="51" t="s">
        <v>422</v>
      </c>
      <c r="D181" s="52" t="s">
        <v>423</v>
      </c>
      <c r="E181" s="47" t="s">
        <v>419</v>
      </c>
      <c r="F181" s="102" t="s">
        <v>19</v>
      </c>
      <c r="G181" s="224"/>
      <c r="H181" s="54" t="e">
        <f>G181/G182*100</f>
        <v>#DIV/0!</v>
      </c>
      <c r="I181" s="225" t="s">
        <v>19</v>
      </c>
      <c r="J181" s="56" t="s">
        <v>420</v>
      </c>
      <c r="K181" s="293">
        <f>858372-856908</f>
        <v>1464</v>
      </c>
      <c r="L181" s="91">
        <f>K181/K182*100</f>
        <v>0.17084681202649526</v>
      </c>
    </row>
    <row r="182" spans="1:12" ht="12.75" hidden="1" customHeight="1" x14ac:dyDescent="0.2">
      <c r="A182" s="44"/>
      <c r="B182" s="61"/>
      <c r="C182" s="46"/>
      <c r="D182" s="46"/>
      <c r="E182" s="47" t="s">
        <v>424</v>
      </c>
      <c r="F182" s="295"/>
      <c r="G182" s="213"/>
      <c r="H182" s="46"/>
      <c r="I182" s="46"/>
      <c r="J182" s="46"/>
      <c r="K182" s="296">
        <v>856908</v>
      </c>
      <c r="L182" s="72"/>
    </row>
    <row r="183" spans="1:12" ht="13.5" hidden="1" customHeight="1" x14ac:dyDescent="0.2">
      <c r="A183" s="44"/>
      <c r="B183" s="61"/>
      <c r="C183" s="51" t="s">
        <v>425</v>
      </c>
      <c r="D183" s="52" t="s">
        <v>426</v>
      </c>
      <c r="E183" s="63" t="s">
        <v>427</v>
      </c>
      <c r="F183" s="64" t="s">
        <v>19</v>
      </c>
      <c r="G183" s="65"/>
      <c r="H183" s="297" t="e">
        <f>G183/G184*100</f>
        <v>#DIV/0!</v>
      </c>
      <c r="I183" s="225" t="s">
        <v>19</v>
      </c>
      <c r="J183" s="56" t="s">
        <v>420</v>
      </c>
      <c r="K183" s="93">
        <v>305</v>
      </c>
      <c r="L183" s="42">
        <f>K183/K184*100</f>
        <v>79.015544041450781</v>
      </c>
    </row>
    <row r="184" spans="1:12" ht="16.5" hidden="1" customHeight="1" x14ac:dyDescent="0.2">
      <c r="A184" s="44"/>
      <c r="B184" s="61"/>
      <c r="C184" s="46"/>
      <c r="D184" s="46"/>
      <c r="E184" s="47" t="s">
        <v>428</v>
      </c>
      <c r="F184" s="71"/>
      <c r="G184" s="48"/>
      <c r="H184" s="50"/>
      <c r="I184" s="46"/>
      <c r="J184" s="46"/>
      <c r="K184" s="74">
        <v>386</v>
      </c>
      <c r="L184" s="50"/>
    </row>
    <row r="185" spans="1:12" ht="12.75" hidden="1" customHeight="1" x14ac:dyDescent="0.2">
      <c r="A185" s="44"/>
      <c r="B185" s="61"/>
      <c r="C185" s="51" t="s">
        <v>429</v>
      </c>
      <c r="D185" s="52" t="s">
        <v>430</v>
      </c>
      <c r="E185" s="47" t="s">
        <v>431</v>
      </c>
      <c r="F185" s="98" t="s">
        <v>19</v>
      </c>
      <c r="G185" s="48"/>
      <c r="H185" s="54" t="e">
        <f>G185/G186*100</f>
        <v>#DIV/0!</v>
      </c>
      <c r="I185" s="225" t="s">
        <v>19</v>
      </c>
      <c r="J185" s="56" t="s">
        <v>420</v>
      </c>
      <c r="K185" s="298">
        <v>2490270000000</v>
      </c>
      <c r="L185" s="299" t="e">
        <f>IF('[1]ISIAN KABKOTA'!$F$36=0,"BUP",IF(COUNTBLANK(K185)=1,"tdi",IF(K185="tdi","tdi",IF(COUNTBLANK(K186)=1,"tdi",IF(K186="tdi","tdi",IF(K186=0,"tdi",IF(K185&lt;=K186,K185/K186*100,"salah tolong cek")))))))</f>
        <v>#REF!</v>
      </c>
    </row>
    <row r="186" spans="1:12" ht="24.75" hidden="1" customHeight="1" x14ac:dyDescent="0.2">
      <c r="A186" s="75"/>
      <c r="B186" s="76"/>
      <c r="C186" s="46"/>
      <c r="D186" s="46"/>
      <c r="E186" s="47" t="s">
        <v>432</v>
      </c>
      <c r="F186" s="71"/>
      <c r="G186" s="48"/>
      <c r="H186" s="46"/>
      <c r="I186" s="46"/>
      <c r="J186" s="46"/>
      <c r="K186" s="300">
        <v>27646730000000</v>
      </c>
      <c r="L186" s="50"/>
    </row>
    <row r="187" spans="1:12" ht="12.75" hidden="1" customHeight="1" x14ac:dyDescent="0.2">
      <c r="A187" s="77"/>
      <c r="B187" s="78"/>
      <c r="C187" s="51" t="s">
        <v>433</v>
      </c>
      <c r="D187" s="52" t="s">
        <v>434</v>
      </c>
      <c r="E187" s="47" t="s">
        <v>435</v>
      </c>
      <c r="F187" s="98" t="s">
        <v>19</v>
      </c>
      <c r="G187" s="301"/>
      <c r="H187" s="54" t="e">
        <f>G187/G188*100</f>
        <v>#DIV/0!</v>
      </c>
      <c r="I187" s="225" t="s">
        <v>19</v>
      </c>
      <c r="J187" s="56" t="s">
        <v>420</v>
      </c>
      <c r="K187" s="302">
        <v>1024198500</v>
      </c>
      <c r="L187" s="42">
        <f>K187/K188*100</f>
        <v>0.2301517243622585</v>
      </c>
    </row>
    <row r="188" spans="1:12" ht="12.75" hidden="1" customHeight="1" x14ac:dyDescent="0.2">
      <c r="A188" s="44"/>
      <c r="B188" s="61"/>
      <c r="C188" s="45"/>
      <c r="D188" s="45"/>
      <c r="E188" s="79" t="s">
        <v>436</v>
      </c>
      <c r="F188" s="167"/>
      <c r="G188" s="84"/>
      <c r="H188" s="226"/>
      <c r="I188" s="226"/>
      <c r="J188" s="226"/>
      <c r="K188" s="93">
        <v>445010135308.78998</v>
      </c>
      <c r="L188" s="111"/>
    </row>
    <row r="189" spans="1:12" ht="31.5" hidden="1" customHeight="1" x14ac:dyDescent="0.2">
      <c r="A189" s="227">
        <v>27</v>
      </c>
      <c r="B189" s="276" t="s">
        <v>437</v>
      </c>
      <c r="C189" s="277" t="s">
        <v>438</v>
      </c>
      <c r="D189" s="278" t="s">
        <v>439</v>
      </c>
      <c r="E189" s="279" t="s">
        <v>440</v>
      </c>
      <c r="F189" s="280" t="s">
        <v>441</v>
      </c>
      <c r="G189" s="303"/>
      <c r="H189" s="304" t="e">
        <f>G189/G190*100</f>
        <v>#DIV/0!</v>
      </c>
      <c r="I189" s="305" t="s">
        <v>442</v>
      </c>
      <c r="J189" s="305" t="s">
        <v>239</v>
      </c>
      <c r="K189" s="306">
        <v>837294</v>
      </c>
      <c r="L189" s="149">
        <f>K189/K190*100</f>
        <v>598.34922177598014</v>
      </c>
    </row>
    <row r="190" spans="1:12" ht="18.75" hidden="1" customHeight="1" x14ac:dyDescent="0.2">
      <c r="A190" s="45"/>
      <c r="B190" s="45"/>
      <c r="C190" s="46"/>
      <c r="D190" s="46"/>
      <c r="E190" s="47" t="s">
        <v>443</v>
      </c>
      <c r="F190" s="307"/>
      <c r="G190" s="308"/>
      <c r="H190" s="46"/>
      <c r="I190" s="46"/>
      <c r="J190" s="46"/>
      <c r="K190" s="163">
        <v>139934</v>
      </c>
      <c r="L190" s="50"/>
    </row>
    <row r="191" spans="1:12" ht="48" hidden="1" customHeight="1" x14ac:dyDescent="0.2">
      <c r="A191" s="45"/>
      <c r="B191" s="45"/>
      <c r="C191" s="51" t="s">
        <v>444</v>
      </c>
      <c r="D191" s="52" t="s">
        <v>445</v>
      </c>
      <c r="E191" s="47" t="s">
        <v>446</v>
      </c>
      <c r="F191" s="102" t="s">
        <v>19</v>
      </c>
      <c r="G191" s="213"/>
      <c r="H191" s="54" t="e">
        <f>G191/G192*100</f>
        <v>#DIV/0!</v>
      </c>
      <c r="I191" s="225" t="s">
        <v>19</v>
      </c>
      <c r="J191" s="99" t="s">
        <v>239</v>
      </c>
      <c r="K191" s="306">
        <f>1797-2009</f>
        <v>-212</v>
      </c>
      <c r="L191" s="42">
        <f>K191/K192*100</f>
        <v>-10.55251368840219</v>
      </c>
    </row>
    <row r="192" spans="1:12" ht="28.5" hidden="1" customHeight="1" x14ac:dyDescent="0.2">
      <c r="A192" s="226"/>
      <c r="B192" s="226"/>
      <c r="C192" s="226"/>
      <c r="D192" s="226"/>
      <c r="E192" s="251" t="s">
        <v>447</v>
      </c>
      <c r="F192" s="252"/>
      <c r="G192" s="309"/>
      <c r="H192" s="226"/>
      <c r="I192" s="226"/>
      <c r="J192" s="226"/>
      <c r="K192" s="163">
        <v>2009</v>
      </c>
      <c r="L192" s="111"/>
    </row>
    <row r="193" spans="1:12" ht="23.25" hidden="1" customHeight="1" x14ac:dyDescent="0.2">
      <c r="A193" s="310">
        <v>28</v>
      </c>
      <c r="B193" s="268" t="s">
        <v>448</v>
      </c>
      <c r="C193" s="311" t="s">
        <v>449</v>
      </c>
      <c r="D193" s="312"/>
      <c r="E193" s="272" t="s">
        <v>450</v>
      </c>
      <c r="F193" s="312"/>
      <c r="G193" s="270"/>
      <c r="H193" s="313" t="s">
        <v>451</v>
      </c>
      <c r="I193" s="314"/>
      <c r="J193" s="315"/>
      <c r="K193" s="316"/>
      <c r="L193" s="317" t="s">
        <v>451</v>
      </c>
    </row>
    <row r="194" spans="1:12" ht="24.75" hidden="1" customHeight="1" x14ac:dyDescent="0.2">
      <c r="A194" s="227">
        <v>29</v>
      </c>
      <c r="B194" s="276" t="s">
        <v>452</v>
      </c>
      <c r="C194" s="277" t="s">
        <v>453</v>
      </c>
      <c r="D194" s="278" t="s">
        <v>454</v>
      </c>
      <c r="E194" s="279" t="s">
        <v>455</v>
      </c>
      <c r="F194" s="318" t="s">
        <v>19</v>
      </c>
      <c r="G194" s="319"/>
      <c r="H194" s="304" t="e">
        <f>G194/G195*100</f>
        <v>#DIV/0!</v>
      </c>
      <c r="I194" s="320" t="s">
        <v>19</v>
      </c>
      <c r="J194" s="321" t="s">
        <v>99</v>
      </c>
      <c r="K194" s="322" t="s">
        <v>259</v>
      </c>
      <c r="L194" s="149" t="s">
        <v>259</v>
      </c>
    </row>
    <row r="195" spans="1:12" ht="24.75" hidden="1" customHeight="1" x14ac:dyDescent="0.2">
      <c r="A195" s="20"/>
      <c r="B195" s="20"/>
      <c r="C195" s="20"/>
      <c r="D195" s="20"/>
      <c r="E195" s="58" t="s">
        <v>456</v>
      </c>
      <c r="F195" s="154"/>
      <c r="G195" s="323"/>
      <c r="H195" s="20"/>
      <c r="I195" s="20"/>
      <c r="J195" s="20"/>
      <c r="K195" s="322" t="s">
        <v>259</v>
      </c>
      <c r="L195" s="86"/>
    </row>
    <row r="196" spans="1:12" ht="57.75" hidden="1" customHeight="1" x14ac:dyDescent="0.2">
      <c r="A196" s="324">
        <v>30</v>
      </c>
      <c r="B196" s="325" t="s">
        <v>457</v>
      </c>
      <c r="C196" s="129" t="s">
        <v>458</v>
      </c>
      <c r="D196" s="62" t="s">
        <v>459</v>
      </c>
      <c r="E196" s="63" t="s">
        <v>460</v>
      </c>
      <c r="F196" s="64" t="s">
        <v>19</v>
      </c>
      <c r="G196" s="88"/>
      <c r="H196" s="38" t="e">
        <f>G196/G197*100</f>
        <v>#DIV/0!</v>
      </c>
      <c r="I196" s="233" t="s">
        <v>19</v>
      </c>
      <c r="J196" s="220" t="s">
        <v>350</v>
      </c>
      <c r="K196" s="69">
        <v>598</v>
      </c>
      <c r="L196" s="91">
        <f>K196/K197*100</f>
        <v>100</v>
      </c>
    </row>
    <row r="197" spans="1:12" ht="15" hidden="1" customHeight="1" x14ac:dyDescent="0.2">
      <c r="A197" s="45"/>
      <c r="B197" s="45"/>
      <c r="C197" s="46"/>
      <c r="D197" s="46"/>
      <c r="E197" s="47" t="s">
        <v>461</v>
      </c>
      <c r="F197" s="71"/>
      <c r="G197" s="48"/>
      <c r="H197" s="46"/>
      <c r="I197" s="46"/>
      <c r="J197" s="46"/>
      <c r="K197" s="74">
        <v>598</v>
      </c>
      <c r="L197" s="50"/>
    </row>
    <row r="198" spans="1:12" ht="24.75" hidden="1" customHeight="1" x14ac:dyDescent="0.2">
      <c r="A198" s="45"/>
      <c r="B198" s="45"/>
      <c r="C198" s="51" t="s">
        <v>462</v>
      </c>
      <c r="D198" s="52" t="s">
        <v>463</v>
      </c>
      <c r="E198" s="47" t="s">
        <v>464</v>
      </c>
      <c r="F198" s="98" t="s">
        <v>19</v>
      </c>
      <c r="G198" s="88"/>
      <c r="H198" s="54" t="e">
        <f>G198/G199*100</f>
        <v>#DIV/0!</v>
      </c>
      <c r="I198" s="225" t="s">
        <v>19</v>
      </c>
      <c r="J198" s="326" t="s">
        <v>350</v>
      </c>
      <c r="K198" s="74">
        <v>49615.114000000001</v>
      </c>
      <c r="L198" s="42">
        <f>K198/K199*100</f>
        <v>45.150468607369461</v>
      </c>
    </row>
    <row r="199" spans="1:12" ht="23.25" hidden="1" customHeight="1" x14ac:dyDescent="0.2">
      <c r="A199" s="45"/>
      <c r="B199" s="45"/>
      <c r="C199" s="46"/>
      <c r="D199" s="46"/>
      <c r="E199" s="47" t="s">
        <v>465</v>
      </c>
      <c r="F199" s="71"/>
      <c r="G199" s="88"/>
      <c r="H199" s="46"/>
      <c r="I199" s="46"/>
      <c r="J199" s="46"/>
      <c r="K199" s="74">
        <v>109888.37</v>
      </c>
      <c r="L199" s="50"/>
    </row>
    <row r="200" spans="1:12" ht="35.25" hidden="1" customHeight="1" x14ac:dyDescent="0.2">
      <c r="A200" s="45"/>
      <c r="B200" s="45"/>
      <c r="C200" s="51" t="s">
        <v>466</v>
      </c>
      <c r="D200" s="52" t="s">
        <v>467</v>
      </c>
      <c r="E200" s="58" t="s">
        <v>468</v>
      </c>
      <c r="F200" s="98" t="s">
        <v>19</v>
      </c>
      <c r="G200" s="88"/>
      <c r="H200" s="54" t="e">
        <f>G200/G201*100</f>
        <v>#DIV/0!</v>
      </c>
      <c r="I200" s="225" t="s">
        <v>19</v>
      </c>
      <c r="J200" s="326" t="s">
        <v>350</v>
      </c>
      <c r="K200" s="74">
        <v>11171</v>
      </c>
      <c r="L200" s="42">
        <f>K200/K201*100</f>
        <v>93.060646451182933</v>
      </c>
    </row>
    <row r="201" spans="1:12" ht="37.5" hidden="1" customHeight="1" x14ac:dyDescent="0.2">
      <c r="A201" s="20"/>
      <c r="B201" s="20"/>
      <c r="C201" s="20"/>
      <c r="D201" s="20"/>
      <c r="E201" s="58" t="s">
        <v>469</v>
      </c>
      <c r="F201" s="154"/>
      <c r="G201" s="88"/>
      <c r="H201" s="20"/>
      <c r="I201" s="20"/>
      <c r="J201" s="20"/>
      <c r="K201" s="155">
        <v>12004</v>
      </c>
      <c r="L201" s="86"/>
    </row>
    <row r="202" spans="1:12" ht="46.5" hidden="1" customHeight="1" x14ac:dyDescent="0.2">
      <c r="A202" s="60">
        <v>31</v>
      </c>
      <c r="B202" s="327" t="s">
        <v>470</v>
      </c>
      <c r="C202" s="328" t="s">
        <v>471</v>
      </c>
      <c r="D202" s="34" t="s">
        <v>472</v>
      </c>
      <c r="E202" s="63" t="s">
        <v>473</v>
      </c>
      <c r="F202" s="64" t="s">
        <v>19</v>
      </c>
      <c r="G202" s="65"/>
      <c r="H202" s="38" t="e">
        <f>G202/G203*100</f>
        <v>#DIV/0!</v>
      </c>
      <c r="I202" s="233" t="s">
        <v>19</v>
      </c>
      <c r="J202" s="89" t="s">
        <v>201</v>
      </c>
      <c r="K202" s="296">
        <f>6607-6517</f>
        <v>90</v>
      </c>
      <c r="L202" s="91">
        <f>K202/K203*100</f>
        <v>1.3810035292312415</v>
      </c>
    </row>
    <row r="203" spans="1:12" ht="23.25" hidden="1" customHeight="1" x14ac:dyDescent="0.2">
      <c r="A203" s="60"/>
      <c r="B203" s="61"/>
      <c r="C203" s="46"/>
      <c r="D203" s="46"/>
      <c r="E203" s="71" t="s">
        <v>474</v>
      </c>
      <c r="F203" s="71"/>
      <c r="G203" s="48"/>
      <c r="H203" s="46"/>
      <c r="I203" s="46"/>
      <c r="J203" s="46"/>
      <c r="K203" s="296">
        <v>6517</v>
      </c>
      <c r="L203" s="86"/>
    </row>
    <row r="204" spans="1:12" ht="409.6" hidden="1" customHeight="1" x14ac:dyDescent="0.2">
      <c r="A204" s="75"/>
      <c r="B204" s="148"/>
      <c r="C204" s="329" t="s">
        <v>475</v>
      </c>
      <c r="D204" s="47" t="s">
        <v>476</v>
      </c>
      <c r="E204" s="63" t="s">
        <v>477</v>
      </c>
      <c r="F204" s="295" t="s">
        <v>19</v>
      </c>
      <c r="G204" s="292"/>
      <c r="H204" s="330">
        <f>G204</f>
        <v>0</v>
      </c>
      <c r="I204" s="331" t="s">
        <v>19</v>
      </c>
      <c r="J204" s="332" t="s">
        <v>201</v>
      </c>
      <c r="K204" s="240">
        <v>7</v>
      </c>
      <c r="L204" s="333">
        <f t="shared" ref="L204:L205" si="2">K204/K205*100</f>
        <v>100</v>
      </c>
    </row>
    <row r="205" spans="1:12" ht="48.75" hidden="1" customHeight="1" x14ac:dyDescent="0.2">
      <c r="A205" s="44"/>
      <c r="B205" s="61"/>
      <c r="C205" s="87" t="s">
        <v>478</v>
      </c>
      <c r="D205" s="62" t="s">
        <v>479</v>
      </c>
      <c r="E205" s="47" t="s">
        <v>480</v>
      </c>
      <c r="F205" s="98" t="s">
        <v>19</v>
      </c>
      <c r="G205" s="334"/>
      <c r="H205" s="54" t="e">
        <f>G205/G206*100</f>
        <v>#DIV/0!</v>
      </c>
      <c r="I205" s="335" t="s">
        <v>19</v>
      </c>
      <c r="J205" s="68" t="s">
        <v>201</v>
      </c>
      <c r="K205" s="74">
        <v>7</v>
      </c>
      <c r="L205" s="336">
        <f t="shared" si="2"/>
        <v>100</v>
      </c>
    </row>
    <row r="206" spans="1:12" ht="37.5" hidden="1" customHeight="1" x14ac:dyDescent="0.2">
      <c r="A206" s="44"/>
      <c r="B206" s="61"/>
      <c r="C206" s="46"/>
      <c r="D206" s="46"/>
      <c r="E206" s="47" t="s">
        <v>481</v>
      </c>
      <c r="F206" s="71"/>
      <c r="G206" s="92"/>
      <c r="H206" s="46"/>
      <c r="I206" s="152"/>
      <c r="J206" s="337"/>
      <c r="K206" s="74">
        <v>7</v>
      </c>
      <c r="L206" s="338"/>
    </row>
    <row r="207" spans="1:12" ht="70.5" hidden="1" customHeight="1" x14ac:dyDescent="0.2">
      <c r="A207" s="44"/>
      <c r="B207" s="61"/>
      <c r="C207" s="339" t="s">
        <v>482</v>
      </c>
      <c r="D207" s="52" t="s">
        <v>483</v>
      </c>
      <c r="E207" s="47" t="s">
        <v>480</v>
      </c>
      <c r="F207" s="98" t="s">
        <v>19</v>
      </c>
      <c r="G207" s="65"/>
      <c r="H207" s="54" t="e">
        <f>G207/G208*100</f>
        <v>#DIV/0!</v>
      </c>
      <c r="I207" s="225" t="s">
        <v>19</v>
      </c>
      <c r="J207" s="56" t="s">
        <v>201</v>
      </c>
      <c r="K207" s="74" t="s">
        <v>259</v>
      </c>
      <c r="L207" s="42" t="s">
        <v>259</v>
      </c>
    </row>
    <row r="208" spans="1:12" ht="39" hidden="1" customHeight="1" x14ac:dyDescent="0.2">
      <c r="A208" s="44"/>
      <c r="B208" s="61"/>
      <c r="C208" s="46"/>
      <c r="D208" s="46"/>
      <c r="E208" s="47" t="s">
        <v>481</v>
      </c>
      <c r="F208" s="71"/>
      <c r="G208" s="65"/>
      <c r="H208" s="46"/>
      <c r="I208" s="46"/>
      <c r="J208" s="46"/>
      <c r="K208" s="74" t="s">
        <v>259</v>
      </c>
      <c r="L208" s="50"/>
    </row>
    <row r="209" spans="1:20" ht="69" hidden="1" customHeight="1" x14ac:dyDescent="0.2">
      <c r="A209" s="44"/>
      <c r="B209" s="61"/>
      <c r="C209" s="339" t="s">
        <v>484</v>
      </c>
      <c r="D209" s="52" t="s">
        <v>483</v>
      </c>
      <c r="E209" s="47" t="s">
        <v>485</v>
      </c>
      <c r="F209" s="98" t="s">
        <v>19</v>
      </c>
      <c r="G209" s="48"/>
      <c r="H209" s="54" t="e">
        <f>G209/G210*100</f>
        <v>#DIV/0!</v>
      </c>
      <c r="I209" s="335" t="s">
        <v>19</v>
      </c>
      <c r="J209" s="68" t="s">
        <v>201</v>
      </c>
      <c r="K209" s="74" t="s">
        <v>259</v>
      </c>
      <c r="L209" s="42" t="s">
        <v>259</v>
      </c>
    </row>
    <row r="210" spans="1:20" ht="49.5" hidden="1" customHeight="1" x14ac:dyDescent="0.2">
      <c r="A210" s="44"/>
      <c r="B210" s="61"/>
      <c r="C210" s="45"/>
      <c r="D210" s="45"/>
      <c r="E210" s="79" t="s">
        <v>481</v>
      </c>
      <c r="F210" s="167"/>
      <c r="G210" s="48"/>
      <c r="H210" s="46"/>
      <c r="I210" s="152"/>
      <c r="J210" s="217"/>
      <c r="K210" s="74" t="s">
        <v>259</v>
      </c>
      <c r="L210" s="50"/>
    </row>
    <row r="211" spans="1:20" ht="132.75" hidden="1" customHeight="1" x14ac:dyDescent="0.2">
      <c r="A211" s="340"/>
      <c r="B211" s="341"/>
      <c r="C211" s="342" t="s">
        <v>486</v>
      </c>
      <c r="D211" s="58" t="s">
        <v>487</v>
      </c>
      <c r="E211" s="58" t="s">
        <v>488</v>
      </c>
      <c r="F211" s="343" t="s">
        <v>327</v>
      </c>
      <c r="G211" s="192"/>
      <c r="H211" s="137">
        <f t="shared" ref="H211:H212" si="3">G211</f>
        <v>0</v>
      </c>
      <c r="I211" s="344"/>
      <c r="J211" s="345" t="s">
        <v>201</v>
      </c>
      <c r="K211" s="346">
        <v>95</v>
      </c>
      <c r="L211" s="141">
        <v>95</v>
      </c>
    </row>
    <row r="212" spans="1:20" ht="62.25" hidden="1" customHeight="1" x14ac:dyDescent="0.2">
      <c r="A212" s="347">
        <v>32</v>
      </c>
      <c r="B212" s="348" t="s">
        <v>489</v>
      </c>
      <c r="C212" s="349" t="s">
        <v>449</v>
      </c>
      <c r="D212" s="350"/>
      <c r="E212" s="350" t="s">
        <v>490</v>
      </c>
      <c r="F212" s="350"/>
      <c r="G212" s="351"/>
      <c r="H212" s="352">
        <f t="shared" si="3"/>
        <v>0</v>
      </c>
      <c r="I212" s="353"/>
      <c r="J212" s="354" t="s">
        <v>201</v>
      </c>
      <c r="K212" s="355">
        <v>5</v>
      </c>
      <c r="L212" s="232">
        <v>5</v>
      </c>
    </row>
    <row r="213" spans="1:20" ht="15.75" hidden="1" customHeight="1" x14ac:dyDescent="0.2">
      <c r="A213" s="259"/>
      <c r="B213" s="260"/>
      <c r="C213" s="356"/>
      <c r="D213" s="357"/>
      <c r="E213" s="357"/>
      <c r="F213" s="357"/>
      <c r="G213" s="357"/>
      <c r="H213" s="357"/>
      <c r="I213" s="357"/>
      <c r="J213" s="358"/>
      <c r="K213" s="8"/>
      <c r="L213" s="9"/>
    </row>
    <row r="214" spans="1:20" ht="33.75" hidden="1" customHeight="1" x14ac:dyDescent="0.2">
      <c r="A214" s="227">
        <v>33</v>
      </c>
      <c r="B214" s="276" t="s">
        <v>491</v>
      </c>
      <c r="C214" s="277" t="s">
        <v>492</v>
      </c>
      <c r="D214" s="278" t="s">
        <v>493</v>
      </c>
      <c r="E214" s="63" t="s">
        <v>494</v>
      </c>
      <c r="F214" s="64" t="s">
        <v>19</v>
      </c>
      <c r="G214" s="65"/>
      <c r="H214" s="359" t="e">
        <f>G214/G215*100</f>
        <v>#DIV/0!</v>
      </c>
      <c r="I214" s="360" t="s">
        <v>19</v>
      </c>
      <c r="J214" s="361" t="s">
        <v>495</v>
      </c>
      <c r="K214" s="93">
        <v>255710742138</v>
      </c>
      <c r="L214" s="362">
        <f>K214/K215*100</f>
        <v>10.946447804873266</v>
      </c>
    </row>
    <row r="215" spans="1:20" ht="30.75" hidden="1" customHeight="1" x14ac:dyDescent="0.2">
      <c r="A215" s="45"/>
      <c r="B215" s="45"/>
      <c r="C215" s="46"/>
      <c r="D215" s="46"/>
      <c r="E215" s="63" t="s">
        <v>496</v>
      </c>
      <c r="F215" s="363"/>
      <c r="G215" s="65"/>
      <c r="H215" s="50"/>
      <c r="I215" s="364"/>
      <c r="J215" s="365"/>
      <c r="K215" s="93">
        <v>2336015725797</v>
      </c>
      <c r="L215" s="366"/>
    </row>
    <row r="216" spans="1:20" ht="27" hidden="1" customHeight="1" x14ac:dyDescent="0.2">
      <c r="A216" s="45"/>
      <c r="B216" s="45"/>
      <c r="C216" s="51" t="s">
        <v>497</v>
      </c>
      <c r="D216" s="52" t="s">
        <v>498</v>
      </c>
      <c r="E216" s="47" t="s">
        <v>499</v>
      </c>
      <c r="F216" s="98" t="s">
        <v>19</v>
      </c>
      <c r="G216" s="84"/>
      <c r="H216" s="367" t="e">
        <f>G216/G217*100</f>
        <v>#DIV/0!</v>
      </c>
      <c r="I216" s="360" t="s">
        <v>19</v>
      </c>
      <c r="J216" s="361" t="s">
        <v>495</v>
      </c>
      <c r="K216" s="93">
        <v>445010135308.78998</v>
      </c>
      <c r="L216" s="362">
        <f>K216/K217*100</f>
        <v>1.6110719586416113</v>
      </c>
    </row>
    <row r="217" spans="1:20" ht="24.75" hidden="1" customHeight="1" x14ac:dyDescent="0.2">
      <c r="A217" s="60"/>
      <c r="B217" s="327"/>
      <c r="C217" s="46"/>
      <c r="D217" s="46"/>
      <c r="E217" s="47" t="s">
        <v>500</v>
      </c>
      <c r="F217" s="307"/>
      <c r="G217" s="84"/>
      <c r="H217" s="72"/>
      <c r="I217" s="152"/>
      <c r="J217" s="365"/>
      <c r="K217" s="93">
        <v>27621990000000</v>
      </c>
      <c r="L217" s="366"/>
    </row>
    <row r="218" spans="1:20" ht="20.25" hidden="1" customHeight="1" x14ac:dyDescent="0.2">
      <c r="A218" s="60"/>
      <c r="B218" s="327"/>
      <c r="C218" s="51" t="s">
        <v>501</v>
      </c>
      <c r="D218" s="52" t="s">
        <v>502</v>
      </c>
      <c r="E218" s="52" t="s">
        <v>503</v>
      </c>
      <c r="F218" s="156" t="s">
        <v>327</v>
      </c>
      <c r="G218" s="368"/>
      <c r="H218" s="369">
        <f>G218</f>
        <v>0</v>
      </c>
      <c r="I218" s="79"/>
      <c r="J218" s="370" t="s">
        <v>504</v>
      </c>
      <c r="K218" s="371">
        <v>2.95</v>
      </c>
      <c r="L218" s="372">
        <f>K218</f>
        <v>2.95</v>
      </c>
    </row>
    <row r="219" spans="1:20" ht="15" hidden="1" customHeight="1" x14ac:dyDescent="0.2">
      <c r="A219" s="60"/>
      <c r="B219" s="327"/>
      <c r="C219" s="45"/>
      <c r="D219" s="45"/>
      <c r="E219" s="45"/>
      <c r="F219" s="45"/>
      <c r="G219" s="45"/>
      <c r="H219" s="373"/>
      <c r="I219" s="374"/>
      <c r="J219" s="45"/>
      <c r="K219" s="375"/>
      <c r="L219" s="376"/>
    </row>
    <row r="220" spans="1:20" ht="12.75" hidden="1" customHeight="1" x14ac:dyDescent="0.2">
      <c r="A220" s="60"/>
      <c r="B220" s="327"/>
      <c r="C220" s="46"/>
      <c r="D220" s="46"/>
      <c r="E220" s="46"/>
      <c r="F220" s="46"/>
      <c r="G220" s="46"/>
      <c r="H220" s="377"/>
      <c r="I220" s="378"/>
      <c r="J220" s="46"/>
      <c r="K220" s="115"/>
      <c r="L220" s="379"/>
    </row>
    <row r="221" spans="1:20" ht="49.5" hidden="1" customHeight="1" x14ac:dyDescent="0.2">
      <c r="A221" s="60"/>
      <c r="B221" s="327"/>
      <c r="C221" s="200" t="s">
        <v>505</v>
      </c>
      <c r="D221" s="47" t="s">
        <v>506</v>
      </c>
      <c r="E221" s="47" t="s">
        <v>507</v>
      </c>
      <c r="F221" s="102" t="s">
        <v>327</v>
      </c>
      <c r="G221" s="380"/>
      <c r="H221" s="381">
        <f>G221</f>
        <v>0</v>
      </c>
      <c r="I221" s="382"/>
      <c r="J221" s="383" t="s">
        <v>504</v>
      </c>
      <c r="K221" s="384">
        <v>3</v>
      </c>
      <c r="L221" s="385">
        <f>K221</f>
        <v>3</v>
      </c>
    </row>
    <row r="222" spans="1:20" ht="30.75" hidden="1" customHeight="1" x14ac:dyDescent="0.2">
      <c r="A222" s="60"/>
      <c r="B222" s="327"/>
      <c r="C222" s="51" t="s">
        <v>508</v>
      </c>
      <c r="D222" s="52" t="s">
        <v>509</v>
      </c>
      <c r="E222" s="47" t="s">
        <v>510</v>
      </c>
      <c r="F222" s="102" t="s">
        <v>19</v>
      </c>
      <c r="G222" s="84"/>
      <c r="H222" s="386" t="e">
        <f>G222/G223*100</f>
        <v>#DIV/0!</v>
      </c>
      <c r="I222" s="387" t="s">
        <v>19</v>
      </c>
      <c r="J222" s="388" t="s">
        <v>495</v>
      </c>
      <c r="K222" s="93">
        <v>1520095465956</v>
      </c>
      <c r="L222" s="389">
        <f>K222/K223*100</f>
        <v>65.072141816912435</v>
      </c>
      <c r="M222" s="390"/>
    </row>
    <row r="223" spans="1:20" ht="39.75" hidden="1" customHeight="1" x14ac:dyDescent="0.2">
      <c r="A223" s="60"/>
      <c r="B223" s="327"/>
      <c r="C223" s="46"/>
      <c r="D223" s="46"/>
      <c r="E223" s="47" t="s">
        <v>511</v>
      </c>
      <c r="F223" s="295"/>
      <c r="G223" s="84"/>
      <c r="H223" s="50"/>
      <c r="I223" s="391"/>
      <c r="J223" s="46"/>
      <c r="K223" s="93">
        <v>2336015725797</v>
      </c>
      <c r="L223" s="46"/>
      <c r="M223" s="81"/>
      <c r="N223" s="81"/>
      <c r="O223" s="81"/>
      <c r="P223" s="81"/>
      <c r="Q223" s="81"/>
      <c r="R223" s="81"/>
      <c r="S223" s="81"/>
      <c r="T223" s="81"/>
    </row>
    <row r="224" spans="1:20" ht="169.5" hidden="1" customHeight="1" x14ac:dyDescent="0.2">
      <c r="A224" s="60"/>
      <c r="B224" s="327"/>
      <c r="C224" s="51" t="s">
        <v>512</v>
      </c>
      <c r="D224" s="52" t="s">
        <v>513</v>
      </c>
      <c r="E224" s="52" t="s">
        <v>514</v>
      </c>
      <c r="F224" s="125" t="s">
        <v>515</v>
      </c>
      <c r="G224" s="392" t="s">
        <v>516</v>
      </c>
      <c r="H224" s="393">
        <v>7</v>
      </c>
      <c r="I224" s="394"/>
      <c r="J224" s="370" t="s">
        <v>517</v>
      </c>
      <c r="K224" s="395">
        <v>5</v>
      </c>
      <c r="L224" s="396">
        <f>IF(COUNTBLANK(K224)=1,"tdi",IF(K224="tdi","tdi",IF(SUM(K224)&gt;10,"salah tolong cek",K224)))</f>
        <v>5</v>
      </c>
      <c r="M224" s="81"/>
      <c r="N224" s="81"/>
      <c r="O224" s="81"/>
      <c r="P224" s="81"/>
      <c r="Q224" s="81"/>
      <c r="R224" s="81"/>
      <c r="S224" s="81"/>
      <c r="T224" s="81"/>
    </row>
    <row r="225" spans="1:20" ht="99.75" hidden="1" customHeight="1" x14ac:dyDescent="0.2">
      <c r="A225" s="60"/>
      <c r="B225" s="327"/>
      <c r="C225" s="45"/>
      <c r="D225" s="45"/>
      <c r="E225" s="45"/>
      <c r="F225" s="125" t="s">
        <v>518</v>
      </c>
      <c r="G225" s="397"/>
      <c r="H225" s="393"/>
      <c r="I225" s="394"/>
      <c r="J225" s="45"/>
      <c r="K225" s="8"/>
      <c r="L225" s="9"/>
      <c r="M225" s="81"/>
      <c r="N225" s="81"/>
      <c r="O225" s="81"/>
      <c r="P225" s="81"/>
      <c r="Q225" s="81"/>
      <c r="R225" s="81"/>
      <c r="S225" s="81"/>
      <c r="T225" s="81"/>
    </row>
    <row r="226" spans="1:20" ht="21" hidden="1" customHeight="1" x14ac:dyDescent="0.2">
      <c r="A226" s="60"/>
      <c r="B226" s="327"/>
      <c r="C226" s="45"/>
      <c r="D226" s="45"/>
      <c r="E226" s="45"/>
      <c r="F226" s="125" t="s">
        <v>519</v>
      </c>
      <c r="G226" s="213"/>
      <c r="H226" s="393"/>
      <c r="I226" s="394"/>
      <c r="J226" s="45"/>
      <c r="K226" s="8"/>
      <c r="L226" s="9"/>
      <c r="M226" s="81"/>
      <c r="N226" s="81"/>
      <c r="O226" s="81"/>
      <c r="P226" s="81"/>
      <c r="Q226" s="81"/>
      <c r="R226" s="81"/>
      <c r="S226" s="81"/>
      <c r="T226" s="81"/>
    </row>
    <row r="227" spans="1:20" ht="23.25" hidden="1" customHeight="1" x14ac:dyDescent="0.2">
      <c r="A227" s="147"/>
      <c r="B227" s="148"/>
      <c r="C227" s="46"/>
      <c r="D227" s="46"/>
      <c r="E227" s="46"/>
      <c r="F227" s="102" t="s">
        <v>520</v>
      </c>
      <c r="G227" s="398"/>
      <c r="H227" s="369"/>
      <c r="I227" s="399"/>
      <c r="J227" s="46"/>
      <c r="K227" s="8"/>
      <c r="L227" s="9"/>
    </row>
    <row r="228" spans="1:20" ht="45" hidden="1" customHeight="1" x14ac:dyDescent="0.2">
      <c r="A228" s="400">
        <v>34</v>
      </c>
      <c r="B228" s="32" t="s">
        <v>521</v>
      </c>
      <c r="C228" s="104" t="s">
        <v>522</v>
      </c>
      <c r="D228" s="52" t="s">
        <v>523</v>
      </c>
      <c r="E228" s="52" t="s">
        <v>524</v>
      </c>
      <c r="F228" s="401" t="s">
        <v>19</v>
      </c>
      <c r="G228" s="402"/>
      <c r="H228" s="386" t="e">
        <f>G228/G230*100</f>
        <v>#DIV/0!</v>
      </c>
      <c r="I228" s="387" t="s">
        <v>19</v>
      </c>
      <c r="J228" s="403"/>
      <c r="K228" s="90">
        <v>0</v>
      </c>
      <c r="L228" s="42">
        <f>K228/K229*100</f>
        <v>0</v>
      </c>
    </row>
    <row r="229" spans="1:20" ht="21.75" hidden="1" customHeight="1" x14ac:dyDescent="0.2">
      <c r="A229" s="375"/>
      <c r="B229" s="45"/>
      <c r="C229" s="404"/>
      <c r="D229" s="45"/>
      <c r="E229" s="46"/>
      <c r="F229" s="130"/>
      <c r="G229" s="46"/>
      <c r="H229" s="72"/>
      <c r="I229" s="391"/>
      <c r="J229" s="405" t="s">
        <v>525</v>
      </c>
      <c r="K229" s="406">
        <v>158</v>
      </c>
      <c r="L229" s="72"/>
    </row>
    <row r="230" spans="1:20" ht="23.25" hidden="1" customHeight="1" x14ac:dyDescent="0.2">
      <c r="A230" s="375"/>
      <c r="B230" s="45"/>
      <c r="C230" s="407"/>
      <c r="D230" s="20"/>
      <c r="E230" s="58" t="s">
        <v>526</v>
      </c>
      <c r="F230" s="408"/>
      <c r="G230" s="409"/>
      <c r="H230" s="86"/>
      <c r="I230" s="410"/>
      <c r="J230" s="219"/>
      <c r="K230" s="366"/>
      <c r="L230" s="86"/>
    </row>
    <row r="231" spans="1:20" ht="24.75" hidden="1" customHeight="1" x14ac:dyDescent="0.2">
      <c r="A231" s="375"/>
      <c r="B231" s="45"/>
      <c r="C231" s="33" t="s">
        <v>527</v>
      </c>
      <c r="D231" s="34" t="s">
        <v>528</v>
      </c>
      <c r="E231" s="35" t="s">
        <v>529</v>
      </c>
      <c r="F231" s="411" t="s">
        <v>19</v>
      </c>
      <c r="G231" s="37"/>
      <c r="H231" s="412" t="e">
        <f>G231/G232*100</f>
        <v>#DIV/0!</v>
      </c>
      <c r="I231" s="413" t="s">
        <v>19</v>
      </c>
      <c r="J231" s="414" t="s">
        <v>530</v>
      </c>
      <c r="K231" s="110">
        <v>492</v>
      </c>
      <c r="L231" s="221">
        <f>K231/K232*100</f>
        <v>35.652173913043477</v>
      </c>
    </row>
    <row r="232" spans="1:20" ht="37.5" hidden="1" customHeight="1" x14ac:dyDescent="0.2">
      <c r="A232" s="375"/>
      <c r="B232" s="45"/>
      <c r="C232" s="46"/>
      <c r="D232" s="46"/>
      <c r="E232" s="47" t="s">
        <v>531</v>
      </c>
      <c r="F232" s="71"/>
      <c r="G232" s="48"/>
      <c r="H232" s="50"/>
      <c r="I232" s="391"/>
      <c r="J232" s="73"/>
      <c r="K232" s="74">
        <v>1380</v>
      </c>
      <c r="L232" s="50"/>
    </row>
    <row r="233" spans="1:20" ht="24.75" hidden="1" customHeight="1" x14ac:dyDescent="0.2">
      <c r="A233" s="375"/>
      <c r="B233" s="45"/>
      <c r="C233" s="51" t="s">
        <v>532</v>
      </c>
      <c r="D233" s="52" t="s">
        <v>533</v>
      </c>
      <c r="E233" s="47" t="s">
        <v>534</v>
      </c>
      <c r="F233" s="401" t="s">
        <v>19</v>
      </c>
      <c r="G233" s="48"/>
      <c r="H233" s="123" t="e">
        <f>G233/G234*100</f>
        <v>#DIV/0!</v>
      </c>
      <c r="I233" s="415" t="s">
        <v>19</v>
      </c>
      <c r="J233" s="370" t="s">
        <v>530</v>
      </c>
      <c r="K233" s="110">
        <v>467340542839</v>
      </c>
      <c r="L233" s="221">
        <f>K233/K234*100</f>
        <v>25.963104557725142</v>
      </c>
    </row>
    <row r="234" spans="1:20" ht="56.25" hidden="1" customHeight="1" x14ac:dyDescent="0.2">
      <c r="A234" s="375"/>
      <c r="B234" s="45"/>
      <c r="C234" s="45"/>
      <c r="D234" s="45"/>
      <c r="E234" s="79" t="s">
        <v>535</v>
      </c>
      <c r="F234" s="416"/>
      <c r="G234" s="84"/>
      <c r="H234" s="72"/>
      <c r="I234" s="46"/>
      <c r="J234" s="46"/>
      <c r="K234" s="110">
        <v>1800017951628</v>
      </c>
      <c r="L234" s="86"/>
    </row>
    <row r="235" spans="1:20" ht="90" hidden="1" customHeight="1" x14ac:dyDescent="0.2">
      <c r="A235" s="375"/>
      <c r="B235" s="45"/>
      <c r="C235" s="51" t="s">
        <v>536</v>
      </c>
      <c r="D235" s="52" t="s">
        <v>537</v>
      </c>
      <c r="E235" s="79" t="s">
        <v>538</v>
      </c>
      <c r="F235" s="98" t="s">
        <v>19</v>
      </c>
      <c r="G235" s="84"/>
      <c r="H235" s="54" t="e">
        <f>G235/G236*100</f>
        <v>#DIV/0!</v>
      </c>
      <c r="I235" s="417" t="s">
        <v>19</v>
      </c>
      <c r="J235" s="418" t="s">
        <v>530</v>
      </c>
      <c r="K235" s="110">
        <v>162890978966.85001</v>
      </c>
      <c r="L235" s="54">
        <f>K235/K236*100</f>
        <v>53.503436462577561</v>
      </c>
    </row>
    <row r="236" spans="1:20" ht="48.75" hidden="1" customHeight="1" x14ac:dyDescent="0.2">
      <c r="A236" s="366"/>
      <c r="B236" s="20"/>
      <c r="C236" s="20"/>
      <c r="D236" s="20"/>
      <c r="E236" s="58" t="s">
        <v>539</v>
      </c>
      <c r="F236" s="419"/>
      <c r="G236" s="323"/>
      <c r="H236" s="20"/>
      <c r="I236" s="420"/>
      <c r="J236" s="345"/>
      <c r="K236" s="421">
        <v>304449563872</v>
      </c>
      <c r="L236" s="46"/>
    </row>
    <row r="237" spans="1:20" ht="36" hidden="1" customHeight="1" x14ac:dyDescent="0.2">
      <c r="A237" s="324">
        <v>35</v>
      </c>
      <c r="B237" s="325" t="s">
        <v>540</v>
      </c>
      <c r="C237" s="129" t="s">
        <v>541</v>
      </c>
      <c r="D237" s="62" t="s">
        <v>542</v>
      </c>
      <c r="E237" s="63" t="s">
        <v>543</v>
      </c>
      <c r="F237" s="422" t="s">
        <v>19</v>
      </c>
      <c r="G237" s="423"/>
      <c r="H237" s="66" t="e">
        <f>G237/G238*100</f>
        <v>#DIV/0!</v>
      </c>
      <c r="I237" s="424" t="s">
        <v>19</v>
      </c>
      <c r="J237" s="197" t="s">
        <v>544</v>
      </c>
      <c r="K237" s="93">
        <v>1664</v>
      </c>
      <c r="L237" s="91">
        <f>K237/K238*100</f>
        <v>189.52164009111618</v>
      </c>
    </row>
    <row r="238" spans="1:20" ht="35.25" hidden="1" customHeight="1" x14ac:dyDescent="0.2">
      <c r="A238" s="45"/>
      <c r="B238" s="45"/>
      <c r="C238" s="46"/>
      <c r="D238" s="46"/>
      <c r="E238" s="47" t="s">
        <v>545</v>
      </c>
      <c r="F238" s="47"/>
      <c r="G238" s="425"/>
      <c r="H238" s="50"/>
      <c r="I238" s="391"/>
      <c r="J238" s="46"/>
      <c r="K238" s="74">
        <v>878</v>
      </c>
      <c r="L238" s="50"/>
    </row>
    <row r="239" spans="1:20" ht="27" hidden="1" customHeight="1" x14ac:dyDescent="0.2">
      <c r="A239" s="45"/>
      <c r="B239" s="45"/>
      <c r="C239" s="51" t="s">
        <v>546</v>
      </c>
      <c r="D239" s="52" t="s">
        <v>547</v>
      </c>
      <c r="E239" s="47" t="s">
        <v>548</v>
      </c>
      <c r="F239" s="98" t="s">
        <v>19</v>
      </c>
      <c r="G239" s="425"/>
      <c r="H239" s="123" t="e">
        <f>G239/G240*100</f>
        <v>#DIV/0!</v>
      </c>
      <c r="I239" s="203" t="s">
        <v>19</v>
      </c>
      <c r="J239" s="68" t="s">
        <v>544</v>
      </c>
      <c r="K239" s="74">
        <v>2199</v>
      </c>
      <c r="L239" s="42">
        <f>K239/K240*100</f>
        <v>86.506687647521645</v>
      </c>
    </row>
    <row r="240" spans="1:20" ht="27" hidden="1" customHeight="1" x14ac:dyDescent="0.2">
      <c r="A240" s="45"/>
      <c r="B240" s="45"/>
      <c r="C240" s="46"/>
      <c r="D240" s="46"/>
      <c r="E240" s="47" t="s">
        <v>549</v>
      </c>
      <c r="F240" s="47"/>
      <c r="G240" s="425"/>
      <c r="H240" s="50"/>
      <c r="I240" s="152"/>
      <c r="J240" s="68"/>
      <c r="K240" s="74">
        <v>2542</v>
      </c>
      <c r="L240" s="50"/>
    </row>
    <row r="241" spans="1:12" ht="27" hidden="1" customHeight="1" x14ac:dyDescent="0.2">
      <c r="A241" s="45"/>
      <c r="B241" s="45"/>
      <c r="C241" s="51" t="s">
        <v>550</v>
      </c>
      <c r="D241" s="52" t="s">
        <v>551</v>
      </c>
      <c r="E241" s="47" t="s">
        <v>552</v>
      </c>
      <c r="F241" s="98" t="s">
        <v>19</v>
      </c>
      <c r="G241" s="425"/>
      <c r="H241" s="123" t="e">
        <f>G241/G242*100</f>
        <v>#DIV/0!</v>
      </c>
      <c r="I241" s="203" t="s">
        <v>19</v>
      </c>
      <c r="J241" s="426" t="s">
        <v>544</v>
      </c>
      <c r="K241" s="74">
        <v>53</v>
      </c>
      <c r="L241" s="42">
        <f>K241/K242*100</f>
        <v>2.4101864483856299</v>
      </c>
    </row>
    <row r="242" spans="1:12" ht="27" hidden="1" customHeight="1" x14ac:dyDescent="0.2">
      <c r="A242" s="46"/>
      <c r="B242" s="45"/>
      <c r="C242" s="46"/>
      <c r="D242" s="46"/>
      <c r="E242" s="47" t="s">
        <v>553</v>
      </c>
      <c r="F242" s="47"/>
      <c r="G242" s="427"/>
      <c r="H242" s="50"/>
      <c r="I242" s="152"/>
      <c r="J242" s="68"/>
      <c r="K242" s="74">
        <v>2199</v>
      </c>
      <c r="L242" s="50"/>
    </row>
    <row r="243" spans="1:12" ht="25.5" hidden="1" customHeight="1" x14ac:dyDescent="0.2">
      <c r="A243" s="428">
        <v>36</v>
      </c>
      <c r="B243" s="223" t="s">
        <v>554</v>
      </c>
      <c r="C243" s="116" t="s">
        <v>555</v>
      </c>
      <c r="D243" s="429" t="s">
        <v>556</v>
      </c>
      <c r="E243" s="79" t="s">
        <v>557</v>
      </c>
      <c r="F243" s="98" t="s">
        <v>19</v>
      </c>
      <c r="G243" s="224"/>
      <c r="H243" s="386" t="e">
        <f>((G243/G244)-1)*100</f>
        <v>#DIV/0!</v>
      </c>
      <c r="I243" s="203" t="s">
        <v>19</v>
      </c>
      <c r="J243" s="426" t="s">
        <v>517</v>
      </c>
      <c r="K243" s="191">
        <v>2336015725797</v>
      </c>
      <c r="L243" s="430">
        <f>((K243/K244)-1)*100*-1</f>
        <v>2.1197703643754062</v>
      </c>
    </row>
    <row r="244" spans="1:12" ht="24.75" hidden="1" customHeight="1" x14ac:dyDescent="0.2">
      <c r="A244" s="7"/>
      <c r="B244" s="45"/>
      <c r="C244" s="375"/>
      <c r="D244" s="72"/>
      <c r="E244" s="47" t="s">
        <v>558</v>
      </c>
      <c r="F244" s="102"/>
      <c r="G244" s="224"/>
      <c r="H244" s="50"/>
      <c r="I244" s="364"/>
      <c r="J244" s="68"/>
      <c r="K244" s="191">
        <v>2386606298834</v>
      </c>
      <c r="L244" s="50"/>
    </row>
    <row r="245" spans="1:12" ht="29.25" hidden="1" customHeight="1" x14ac:dyDescent="0.2">
      <c r="A245" s="7"/>
      <c r="B245" s="45"/>
      <c r="C245" s="116" t="s">
        <v>559</v>
      </c>
      <c r="D245" s="52" t="s">
        <v>560</v>
      </c>
      <c r="E245" s="63" t="s">
        <v>561</v>
      </c>
      <c r="F245" s="98" t="s">
        <v>19</v>
      </c>
      <c r="G245" s="84"/>
      <c r="H245" s="386" t="e">
        <f>((G245/G246)-1)*100</f>
        <v>#DIV/0!</v>
      </c>
      <c r="I245" s="203" t="s">
        <v>19</v>
      </c>
      <c r="J245" s="426" t="s">
        <v>517</v>
      </c>
      <c r="K245" s="191">
        <v>445010135308</v>
      </c>
      <c r="L245" s="188">
        <f>((K245/K246)-1)*100</f>
        <v>11.17701410688101</v>
      </c>
    </row>
    <row r="246" spans="1:12" ht="28.5" hidden="1" customHeight="1" x14ac:dyDescent="0.2">
      <c r="A246" s="7"/>
      <c r="B246" s="45"/>
      <c r="C246" s="115"/>
      <c r="D246" s="46"/>
      <c r="E246" s="47" t="s">
        <v>562</v>
      </c>
      <c r="F246" s="102"/>
      <c r="G246" s="224"/>
      <c r="H246" s="50"/>
      <c r="I246" s="364"/>
      <c r="J246" s="68"/>
      <c r="K246" s="191">
        <v>400271709834</v>
      </c>
      <c r="L246" s="50"/>
    </row>
    <row r="247" spans="1:12" ht="24.75" hidden="1" customHeight="1" x14ac:dyDescent="0.2">
      <c r="A247" s="7"/>
      <c r="B247" s="45"/>
      <c r="C247" s="116" t="s">
        <v>563</v>
      </c>
      <c r="D247" s="52" t="s">
        <v>564</v>
      </c>
      <c r="E247" s="47" t="s">
        <v>565</v>
      </c>
      <c r="F247" s="431" t="s">
        <v>566</v>
      </c>
      <c r="G247" s="432"/>
      <c r="H247" s="433">
        <v>4</v>
      </c>
      <c r="I247" s="434"/>
      <c r="J247" s="435" t="s">
        <v>517</v>
      </c>
      <c r="K247" s="436">
        <v>4</v>
      </c>
      <c r="L247" s="437">
        <f>IF(COUNTBLANK(K247)=1,"tdi",IF(K247="tdi","tdi",IF(K247&gt;4,"salah tolong cek",K247)))</f>
        <v>4</v>
      </c>
    </row>
    <row r="248" spans="1:12" ht="38.25" hidden="1" customHeight="1" x14ac:dyDescent="0.2">
      <c r="A248" s="7"/>
      <c r="B248" s="45"/>
      <c r="C248" s="375"/>
      <c r="D248" s="45"/>
      <c r="E248" s="97" t="s">
        <v>567</v>
      </c>
      <c r="F248" s="438" t="s">
        <v>568</v>
      </c>
      <c r="G248" s="224"/>
      <c r="H248" s="393" t="s">
        <v>569</v>
      </c>
      <c r="I248" s="152"/>
      <c r="J248" s="68"/>
      <c r="K248" s="8"/>
      <c r="L248" s="9"/>
    </row>
    <row r="249" spans="1:12" ht="36.75" hidden="1" customHeight="1" x14ac:dyDescent="0.2">
      <c r="A249" s="7"/>
      <c r="B249" s="45"/>
      <c r="C249" s="375"/>
      <c r="D249" s="45"/>
      <c r="E249" s="97" t="s">
        <v>570</v>
      </c>
      <c r="F249" s="438" t="s">
        <v>568</v>
      </c>
      <c r="G249" s="224"/>
      <c r="H249" s="439" t="s">
        <v>569</v>
      </c>
      <c r="I249" s="152"/>
      <c r="J249" s="68"/>
      <c r="K249" s="8"/>
      <c r="L249" s="9"/>
    </row>
    <row r="250" spans="1:12" ht="37.5" hidden="1" customHeight="1" x14ac:dyDescent="0.2">
      <c r="A250" s="7"/>
      <c r="B250" s="45"/>
      <c r="C250" s="375"/>
      <c r="D250" s="45"/>
      <c r="E250" s="97" t="s">
        <v>571</v>
      </c>
      <c r="F250" s="438" t="s">
        <v>568</v>
      </c>
      <c r="G250" s="224"/>
      <c r="H250" s="439" t="s">
        <v>569</v>
      </c>
      <c r="I250" s="152"/>
      <c r="J250" s="68"/>
      <c r="K250" s="8"/>
      <c r="L250" s="9"/>
    </row>
    <row r="251" spans="1:12" ht="14.25" hidden="1" customHeight="1" x14ac:dyDescent="0.2">
      <c r="A251" s="7"/>
      <c r="B251" s="45"/>
      <c r="C251" s="115"/>
      <c r="D251" s="46"/>
      <c r="E251" s="97" t="s">
        <v>572</v>
      </c>
      <c r="F251" s="438" t="s">
        <v>568</v>
      </c>
      <c r="G251" s="224"/>
      <c r="H251" s="439" t="s">
        <v>569</v>
      </c>
      <c r="I251" s="364"/>
      <c r="J251" s="73"/>
      <c r="K251" s="8"/>
      <c r="L251" s="9"/>
    </row>
    <row r="252" spans="1:12" ht="35.25" hidden="1" customHeight="1" x14ac:dyDescent="0.2">
      <c r="A252" s="7"/>
      <c r="B252" s="45"/>
      <c r="C252" s="116" t="s">
        <v>573</v>
      </c>
      <c r="D252" s="52" t="s">
        <v>574</v>
      </c>
      <c r="E252" s="47" t="s">
        <v>575</v>
      </c>
      <c r="F252" s="98" t="s">
        <v>19</v>
      </c>
      <c r="G252" s="440"/>
      <c r="H252" s="54" t="e">
        <f>G252/G253*100</f>
        <v>#DIV/0!</v>
      </c>
      <c r="I252" s="151" t="s">
        <v>19</v>
      </c>
      <c r="J252" s="426" t="s">
        <v>517</v>
      </c>
      <c r="K252" s="441">
        <v>242258937642</v>
      </c>
      <c r="L252" s="442">
        <f>K252/K253*100</f>
        <v>10.598699564719469</v>
      </c>
    </row>
    <row r="253" spans="1:12" ht="39" hidden="1" customHeight="1" x14ac:dyDescent="0.2">
      <c r="A253" s="127"/>
      <c r="B253" s="46"/>
      <c r="C253" s="115"/>
      <c r="D253" s="46"/>
      <c r="E253" s="47" t="s">
        <v>576</v>
      </c>
      <c r="F253" s="47"/>
      <c r="G253" s="190"/>
      <c r="H253" s="46"/>
      <c r="I253" s="364"/>
      <c r="J253" s="68"/>
      <c r="K253" s="443">
        <v>2285742096591</v>
      </c>
      <c r="L253" s="444"/>
    </row>
    <row r="254" spans="1:12" ht="42.75" hidden="1" customHeight="1" x14ac:dyDescent="0.2">
      <c r="A254" s="222">
        <v>37</v>
      </c>
      <c r="B254" s="445" t="s">
        <v>577</v>
      </c>
      <c r="C254" s="51" t="s">
        <v>578</v>
      </c>
      <c r="D254" s="52" t="s">
        <v>579</v>
      </c>
      <c r="E254" s="47" t="s">
        <v>580</v>
      </c>
      <c r="F254" s="98" t="s">
        <v>19</v>
      </c>
      <c r="G254" s="178"/>
      <c r="H254" s="54" t="e">
        <f>G254/G255*100</f>
        <v>#DIV/0!</v>
      </c>
      <c r="I254" s="151" t="s">
        <v>19</v>
      </c>
      <c r="J254" s="203" t="s">
        <v>581</v>
      </c>
      <c r="K254" s="441">
        <v>2336027813338</v>
      </c>
      <c r="L254" s="446">
        <f>K254/K255*100</f>
        <v>92.736168504729292</v>
      </c>
    </row>
    <row r="255" spans="1:12" ht="41.25" hidden="1" customHeight="1" x14ac:dyDescent="0.2">
      <c r="A255" s="45"/>
      <c r="B255" s="45"/>
      <c r="C255" s="46"/>
      <c r="D255" s="46"/>
      <c r="E255" s="47" t="s">
        <v>582</v>
      </c>
      <c r="F255" s="47"/>
      <c r="G255" s="178"/>
      <c r="H255" s="46"/>
      <c r="I255" s="364"/>
      <c r="J255" s="365"/>
      <c r="K255" s="443">
        <v>2519004020765.5</v>
      </c>
      <c r="L255" s="447"/>
    </row>
    <row r="256" spans="1:12" ht="36" hidden="1" customHeight="1" x14ac:dyDescent="0.2">
      <c r="A256" s="45"/>
      <c r="B256" s="45"/>
      <c r="C256" s="51" t="s">
        <v>583</v>
      </c>
      <c r="D256" s="52" t="s">
        <v>584</v>
      </c>
      <c r="E256" s="47" t="s">
        <v>585</v>
      </c>
      <c r="F256" s="98" t="s">
        <v>19</v>
      </c>
      <c r="G256" s="178"/>
      <c r="H256" s="54" t="e">
        <f>G256/G257*100</f>
        <v>#DIV/0!</v>
      </c>
      <c r="I256" s="151" t="s">
        <v>19</v>
      </c>
      <c r="J256" s="448" t="s">
        <v>586</v>
      </c>
      <c r="K256" s="449">
        <v>89</v>
      </c>
      <c r="L256" s="103">
        <f>K256/K257*100</f>
        <v>100</v>
      </c>
    </row>
    <row r="257" spans="1:12" ht="36" hidden="1" customHeight="1" x14ac:dyDescent="0.2">
      <c r="A257" s="46"/>
      <c r="B257" s="46"/>
      <c r="C257" s="46"/>
      <c r="D257" s="46"/>
      <c r="E257" s="47" t="s">
        <v>587</v>
      </c>
      <c r="F257" s="47"/>
      <c r="G257" s="178"/>
      <c r="H257" s="46"/>
      <c r="I257" s="364"/>
      <c r="J257" s="73"/>
      <c r="K257" s="449">
        <v>89</v>
      </c>
      <c r="L257" s="46"/>
    </row>
    <row r="258" spans="1:12" ht="12.75" customHeight="1" x14ac:dyDescent="0.2">
      <c r="A258" s="450"/>
      <c r="B258" s="450"/>
      <c r="C258" s="451"/>
      <c r="D258" s="452"/>
      <c r="E258" s="452"/>
      <c r="F258" s="452"/>
      <c r="G258" s="453"/>
      <c r="H258" s="454"/>
      <c r="I258" s="455"/>
      <c r="L258" s="456"/>
    </row>
    <row r="259" spans="1:12" ht="12.75" customHeight="1" x14ac:dyDescent="0.2">
      <c r="A259" s="450"/>
      <c r="B259" s="450"/>
      <c r="C259" s="451"/>
      <c r="D259" s="452"/>
      <c r="E259" s="452"/>
      <c r="F259" s="452"/>
      <c r="G259" s="453"/>
      <c r="H259" s="454"/>
      <c r="I259" s="455"/>
      <c r="L259" s="456"/>
    </row>
    <row r="260" spans="1:12" ht="12.75" customHeight="1" x14ac:dyDescent="0.2">
      <c r="A260" s="450"/>
      <c r="B260" s="450"/>
      <c r="C260" s="451"/>
      <c r="D260" s="452"/>
      <c r="E260" s="452"/>
      <c r="F260" s="452"/>
      <c r="G260" s="453"/>
      <c r="H260" s="454"/>
      <c r="I260" s="455"/>
      <c r="L260" s="456"/>
    </row>
    <row r="261" spans="1:12" ht="12.75" customHeight="1" x14ac:dyDescent="0.2">
      <c r="A261" s="450"/>
      <c r="B261" s="450"/>
      <c r="C261" s="451"/>
      <c r="D261" s="452"/>
      <c r="E261" s="452"/>
      <c r="F261" s="452"/>
      <c r="G261" s="453"/>
      <c r="H261" s="454"/>
      <c r="I261" s="455"/>
      <c r="L261" s="456"/>
    </row>
    <row r="262" spans="1:12" ht="12.75" customHeight="1" x14ac:dyDescent="0.2">
      <c r="A262" s="450"/>
      <c r="B262" s="450"/>
      <c r="C262" s="451"/>
      <c r="D262" s="452"/>
      <c r="E262" s="452"/>
      <c r="F262" s="452"/>
      <c r="G262" s="453"/>
      <c r="H262" s="454"/>
      <c r="I262" s="455"/>
      <c r="L262" s="456"/>
    </row>
    <row r="263" spans="1:12" ht="12.75" customHeight="1" x14ac:dyDescent="0.2">
      <c r="A263" s="450"/>
      <c r="B263" s="450"/>
      <c r="C263" s="451"/>
      <c r="D263" s="452"/>
      <c r="E263" s="452"/>
      <c r="F263" s="452"/>
      <c r="G263" s="453"/>
      <c r="H263" s="454"/>
      <c r="I263" s="455"/>
      <c r="L263" s="456"/>
    </row>
    <row r="264" spans="1:12" ht="12.75" customHeight="1" x14ac:dyDescent="0.2">
      <c r="A264" s="450"/>
      <c r="B264" s="450"/>
      <c r="C264" s="451"/>
      <c r="D264" s="452"/>
      <c r="E264" s="452"/>
      <c r="F264" s="452"/>
      <c r="G264" s="453"/>
      <c r="H264" s="454"/>
      <c r="I264" s="455"/>
      <c r="L264" s="456"/>
    </row>
    <row r="265" spans="1:12" ht="12.75" customHeight="1" x14ac:dyDescent="0.2">
      <c r="A265" s="450"/>
      <c r="B265" s="450"/>
      <c r="C265" s="451"/>
      <c r="D265" s="452"/>
      <c r="E265" s="452"/>
      <c r="F265" s="452"/>
      <c r="G265" s="453"/>
      <c r="H265" s="454"/>
      <c r="I265" s="455"/>
      <c r="L265" s="456"/>
    </row>
    <row r="266" spans="1:12" ht="12.75" customHeight="1" x14ac:dyDescent="0.2">
      <c r="A266" s="450"/>
      <c r="B266" s="450"/>
      <c r="C266" s="451"/>
      <c r="D266" s="452"/>
      <c r="E266" s="452"/>
      <c r="F266" s="452"/>
      <c r="G266" s="453"/>
      <c r="H266" s="454"/>
      <c r="I266" s="455"/>
      <c r="L266" s="456"/>
    </row>
    <row r="267" spans="1:12" ht="12.75" customHeight="1" x14ac:dyDescent="0.2">
      <c r="A267" s="450"/>
      <c r="B267" s="450"/>
      <c r="C267" s="451"/>
      <c r="D267" s="452"/>
      <c r="E267" s="452"/>
      <c r="F267" s="452"/>
      <c r="G267" s="453"/>
      <c r="H267" s="454"/>
      <c r="I267" s="455"/>
      <c r="L267" s="456"/>
    </row>
    <row r="268" spans="1:12" ht="12.75" customHeight="1" x14ac:dyDescent="0.2">
      <c r="A268" s="450"/>
      <c r="B268" s="450"/>
      <c r="C268" s="451"/>
      <c r="D268" s="452"/>
      <c r="E268" s="452"/>
      <c r="F268" s="452"/>
      <c r="G268" s="453"/>
      <c r="H268" s="454"/>
      <c r="I268" s="455"/>
      <c r="L268" s="456"/>
    </row>
    <row r="269" spans="1:12" ht="12.75" customHeight="1" x14ac:dyDescent="0.2">
      <c r="A269" s="450"/>
      <c r="B269" s="450"/>
      <c r="C269" s="451"/>
      <c r="D269" s="452"/>
      <c r="E269" s="452"/>
      <c r="F269" s="452"/>
      <c r="G269" s="453"/>
      <c r="H269" s="454"/>
      <c r="I269" s="455"/>
      <c r="L269" s="456"/>
    </row>
    <row r="270" spans="1:12" ht="12.75" customHeight="1" x14ac:dyDescent="0.2">
      <c r="A270" s="450"/>
      <c r="B270" s="450"/>
      <c r="C270" s="451"/>
      <c r="D270" s="452"/>
      <c r="E270" s="452"/>
      <c r="F270" s="452"/>
      <c r="G270" s="453"/>
      <c r="H270" s="454"/>
      <c r="I270" s="455"/>
      <c r="L270" s="456"/>
    </row>
    <row r="271" spans="1:12" ht="12.75" customHeight="1" x14ac:dyDescent="0.2">
      <c r="A271" s="450"/>
      <c r="B271" s="450"/>
      <c r="C271" s="451"/>
      <c r="D271" s="452"/>
      <c r="E271" s="452"/>
      <c r="F271" s="452"/>
      <c r="G271" s="453"/>
      <c r="H271" s="454"/>
      <c r="I271" s="455"/>
      <c r="L271" s="456"/>
    </row>
    <row r="272" spans="1:12" ht="12.75" customHeight="1" x14ac:dyDescent="0.2">
      <c r="A272" s="450"/>
      <c r="B272" s="450"/>
      <c r="C272" s="451"/>
      <c r="D272" s="452"/>
      <c r="E272" s="452"/>
      <c r="F272" s="452"/>
      <c r="G272" s="453"/>
      <c r="H272" s="454"/>
      <c r="I272" s="455"/>
      <c r="L272" s="456"/>
    </row>
    <row r="273" spans="1:12" ht="12.75" customHeight="1" x14ac:dyDescent="0.2">
      <c r="A273" s="450"/>
      <c r="B273" s="450"/>
      <c r="C273" s="451"/>
      <c r="D273" s="452"/>
      <c r="E273" s="452"/>
      <c r="F273" s="452"/>
      <c r="G273" s="453"/>
      <c r="H273" s="454"/>
      <c r="I273" s="455"/>
      <c r="L273" s="456"/>
    </row>
    <row r="274" spans="1:12" ht="12.75" customHeight="1" x14ac:dyDescent="0.2">
      <c r="A274" s="450"/>
      <c r="B274" s="450"/>
      <c r="C274" s="451"/>
      <c r="D274" s="452"/>
      <c r="E274" s="452"/>
      <c r="F274" s="452"/>
      <c r="G274" s="453"/>
      <c r="H274" s="454"/>
      <c r="I274" s="455"/>
      <c r="L274" s="456"/>
    </row>
    <row r="275" spans="1:12" ht="12.75" customHeight="1" x14ac:dyDescent="0.2">
      <c r="A275" s="450"/>
      <c r="B275" s="450"/>
      <c r="C275" s="451"/>
      <c r="D275" s="452"/>
      <c r="E275" s="452"/>
      <c r="F275" s="452"/>
      <c r="G275" s="453"/>
      <c r="H275" s="454"/>
      <c r="I275" s="455"/>
      <c r="L275" s="456"/>
    </row>
    <row r="276" spans="1:12" ht="12.75" customHeight="1" x14ac:dyDescent="0.2">
      <c r="A276" s="450"/>
      <c r="B276" s="450"/>
      <c r="C276" s="451"/>
      <c r="D276" s="452"/>
      <c r="E276" s="452"/>
      <c r="F276" s="452"/>
      <c r="G276" s="453"/>
      <c r="H276" s="454"/>
      <c r="I276" s="455"/>
      <c r="L276" s="456"/>
    </row>
    <row r="277" spans="1:12" ht="12.75" customHeight="1" x14ac:dyDescent="0.2">
      <c r="A277" s="450"/>
      <c r="B277" s="450"/>
      <c r="C277" s="451"/>
      <c r="D277" s="452"/>
      <c r="E277" s="452"/>
      <c r="F277" s="452"/>
      <c r="G277" s="453"/>
      <c r="H277" s="454"/>
      <c r="I277" s="455"/>
      <c r="L277" s="456"/>
    </row>
    <row r="278" spans="1:12" ht="12.75" customHeight="1" x14ac:dyDescent="0.2">
      <c r="A278" s="450"/>
      <c r="B278" s="450"/>
      <c r="C278" s="451"/>
      <c r="D278" s="452"/>
      <c r="E278" s="452"/>
      <c r="F278" s="452"/>
      <c r="G278" s="453"/>
      <c r="H278" s="454"/>
      <c r="I278" s="455"/>
      <c r="L278" s="456"/>
    </row>
    <row r="279" spans="1:12" ht="12.75" customHeight="1" x14ac:dyDescent="0.2">
      <c r="A279" s="450"/>
      <c r="B279" s="450"/>
      <c r="C279" s="451"/>
      <c r="D279" s="452"/>
      <c r="E279" s="452"/>
      <c r="F279" s="452"/>
      <c r="G279" s="453"/>
      <c r="H279" s="454"/>
      <c r="I279" s="455"/>
      <c r="L279" s="456"/>
    </row>
    <row r="280" spans="1:12" ht="12.75" customHeight="1" x14ac:dyDescent="0.2">
      <c r="A280" s="450"/>
      <c r="B280" s="450"/>
      <c r="C280" s="451"/>
      <c r="D280" s="452"/>
      <c r="E280" s="452"/>
      <c r="F280" s="452"/>
      <c r="G280" s="453"/>
      <c r="H280" s="454"/>
      <c r="I280" s="455"/>
      <c r="L280" s="456"/>
    </row>
    <row r="281" spans="1:12" ht="12.75" customHeight="1" x14ac:dyDescent="0.2">
      <c r="A281" s="450"/>
      <c r="B281" s="450"/>
      <c r="C281" s="451"/>
      <c r="D281" s="452"/>
      <c r="E281" s="452"/>
      <c r="F281" s="452"/>
      <c r="G281" s="453"/>
      <c r="H281" s="454"/>
      <c r="I281" s="455"/>
      <c r="L281" s="456"/>
    </row>
    <row r="282" spans="1:12" ht="12.75" customHeight="1" x14ac:dyDescent="0.2">
      <c r="A282" s="450"/>
      <c r="B282" s="450"/>
      <c r="C282" s="451"/>
      <c r="D282" s="452"/>
      <c r="E282" s="452"/>
      <c r="F282" s="452"/>
      <c r="G282" s="453"/>
      <c r="H282" s="454"/>
      <c r="I282" s="455"/>
      <c r="L282" s="456"/>
    </row>
    <row r="283" spans="1:12" ht="12.75" customHeight="1" x14ac:dyDescent="0.2">
      <c r="A283" s="450"/>
      <c r="B283" s="450"/>
      <c r="C283" s="451"/>
      <c r="D283" s="452"/>
      <c r="E283" s="452"/>
      <c r="F283" s="452"/>
      <c r="G283" s="453"/>
      <c r="H283" s="454"/>
      <c r="I283" s="455"/>
      <c r="L283" s="456"/>
    </row>
    <row r="284" spans="1:12" ht="12.75" customHeight="1" x14ac:dyDescent="0.2">
      <c r="A284" s="450"/>
      <c r="B284" s="450"/>
      <c r="C284" s="451"/>
      <c r="D284" s="452"/>
      <c r="E284" s="452"/>
      <c r="F284" s="452"/>
      <c r="G284" s="453"/>
      <c r="H284" s="454"/>
      <c r="I284" s="455"/>
      <c r="L284" s="456"/>
    </row>
    <row r="285" spans="1:12" ht="12.75" customHeight="1" x14ac:dyDescent="0.2">
      <c r="A285" s="450"/>
      <c r="B285" s="450"/>
      <c r="C285" s="451"/>
      <c r="D285" s="452"/>
      <c r="E285" s="452"/>
      <c r="F285" s="452"/>
      <c r="G285" s="453"/>
      <c r="H285" s="454"/>
      <c r="I285" s="455"/>
      <c r="L285" s="456"/>
    </row>
    <row r="286" spans="1:12" ht="12.75" customHeight="1" x14ac:dyDescent="0.2">
      <c r="A286" s="450"/>
      <c r="B286" s="450"/>
      <c r="C286" s="451"/>
      <c r="D286" s="452"/>
      <c r="E286" s="452"/>
      <c r="F286" s="452"/>
      <c r="G286" s="453"/>
      <c r="H286" s="454"/>
      <c r="I286" s="455"/>
      <c r="L286" s="456"/>
    </row>
    <row r="287" spans="1:12" ht="12.75" customHeight="1" x14ac:dyDescent="0.2">
      <c r="A287" s="450"/>
      <c r="B287" s="450"/>
      <c r="C287" s="451"/>
      <c r="D287" s="452"/>
      <c r="E287" s="452"/>
      <c r="F287" s="452"/>
      <c r="G287" s="453"/>
      <c r="H287" s="454"/>
      <c r="I287" s="455"/>
      <c r="L287" s="456"/>
    </row>
    <row r="288" spans="1:12" ht="12.75" customHeight="1" x14ac:dyDescent="0.2">
      <c r="A288" s="450"/>
      <c r="B288" s="450"/>
      <c r="C288" s="451"/>
      <c r="D288" s="452"/>
      <c r="E288" s="452"/>
      <c r="F288" s="452"/>
      <c r="G288" s="453"/>
      <c r="H288" s="454"/>
      <c r="I288" s="455"/>
      <c r="L288" s="456"/>
    </row>
    <row r="289" spans="1:12" ht="12.75" customHeight="1" x14ac:dyDescent="0.2">
      <c r="A289" s="450"/>
      <c r="B289" s="450"/>
      <c r="C289" s="451"/>
      <c r="D289" s="452"/>
      <c r="E289" s="452"/>
      <c r="F289" s="452"/>
      <c r="G289" s="453"/>
      <c r="H289" s="454"/>
      <c r="I289" s="455"/>
      <c r="L289" s="456"/>
    </row>
    <row r="290" spans="1:12" ht="12.75" customHeight="1" x14ac:dyDescent="0.2">
      <c r="A290" s="450"/>
      <c r="B290" s="450"/>
      <c r="C290" s="451"/>
      <c r="D290" s="452"/>
      <c r="E290" s="452"/>
      <c r="F290" s="452"/>
      <c r="G290" s="453"/>
      <c r="H290" s="454"/>
      <c r="I290" s="455"/>
      <c r="L290" s="456"/>
    </row>
    <row r="291" spans="1:12" ht="12.75" customHeight="1" x14ac:dyDescent="0.2">
      <c r="A291" s="450"/>
      <c r="B291" s="450"/>
      <c r="C291" s="451"/>
      <c r="D291" s="452"/>
      <c r="E291" s="452"/>
      <c r="F291" s="452"/>
      <c r="G291" s="453"/>
      <c r="H291" s="454"/>
      <c r="I291" s="455"/>
      <c r="L291" s="456"/>
    </row>
    <row r="292" spans="1:12" ht="12.75" customHeight="1" x14ac:dyDescent="0.2">
      <c r="A292" s="450"/>
      <c r="B292" s="450"/>
      <c r="C292" s="451"/>
      <c r="D292" s="452"/>
      <c r="E292" s="452"/>
      <c r="F292" s="452"/>
      <c r="G292" s="453"/>
      <c r="H292" s="454"/>
      <c r="I292" s="455"/>
      <c r="L292" s="456"/>
    </row>
    <row r="293" spans="1:12" ht="12.75" customHeight="1" x14ac:dyDescent="0.2">
      <c r="A293" s="450"/>
      <c r="B293" s="450"/>
      <c r="C293" s="451"/>
      <c r="D293" s="452"/>
      <c r="E293" s="452"/>
      <c r="F293" s="452"/>
      <c r="G293" s="453"/>
      <c r="H293" s="454"/>
      <c r="I293" s="455"/>
      <c r="L293" s="456"/>
    </row>
    <row r="294" spans="1:12" ht="12.75" customHeight="1" x14ac:dyDescent="0.2">
      <c r="A294" s="450"/>
      <c r="B294" s="450"/>
      <c r="C294" s="451"/>
      <c r="D294" s="452"/>
      <c r="E294" s="452"/>
      <c r="F294" s="452"/>
      <c r="G294" s="453"/>
      <c r="H294" s="454"/>
      <c r="I294" s="455"/>
      <c r="L294" s="456"/>
    </row>
    <row r="295" spans="1:12" ht="12.75" customHeight="1" x14ac:dyDescent="0.2">
      <c r="A295" s="450"/>
      <c r="B295" s="450"/>
      <c r="C295" s="451"/>
      <c r="D295" s="452"/>
      <c r="E295" s="452"/>
      <c r="F295" s="452"/>
      <c r="G295" s="453"/>
      <c r="H295" s="454"/>
      <c r="I295" s="455"/>
      <c r="L295" s="456"/>
    </row>
    <row r="296" spans="1:12" ht="12.75" customHeight="1" x14ac:dyDescent="0.2">
      <c r="A296" s="450"/>
      <c r="B296" s="450"/>
      <c r="C296" s="451"/>
      <c r="D296" s="452"/>
      <c r="E296" s="452"/>
      <c r="F296" s="452"/>
      <c r="G296" s="453"/>
      <c r="H296" s="454"/>
      <c r="I296" s="455"/>
      <c r="L296" s="456"/>
    </row>
    <row r="297" spans="1:12" ht="12.75" customHeight="1" x14ac:dyDescent="0.2">
      <c r="A297" s="450"/>
      <c r="B297" s="450"/>
      <c r="C297" s="451"/>
      <c r="D297" s="452"/>
      <c r="E297" s="452"/>
      <c r="F297" s="452"/>
      <c r="G297" s="453"/>
      <c r="H297" s="454"/>
      <c r="I297" s="455"/>
      <c r="L297" s="456"/>
    </row>
    <row r="298" spans="1:12" ht="12.75" customHeight="1" x14ac:dyDescent="0.2">
      <c r="A298" s="450"/>
      <c r="B298" s="450"/>
      <c r="C298" s="451"/>
      <c r="D298" s="452"/>
      <c r="E298" s="452"/>
      <c r="F298" s="452"/>
      <c r="G298" s="453"/>
      <c r="H298" s="454"/>
      <c r="I298" s="455"/>
      <c r="L298" s="456"/>
    </row>
    <row r="299" spans="1:12" ht="12.75" customHeight="1" x14ac:dyDescent="0.2">
      <c r="A299" s="450"/>
      <c r="B299" s="450"/>
      <c r="C299" s="451"/>
      <c r="D299" s="452"/>
      <c r="E299" s="452"/>
      <c r="F299" s="452"/>
      <c r="G299" s="453"/>
      <c r="H299" s="454"/>
      <c r="I299" s="455"/>
      <c r="L299" s="456"/>
    </row>
    <row r="300" spans="1:12" ht="12.75" customHeight="1" x14ac:dyDescent="0.2">
      <c r="A300" s="450"/>
      <c r="B300" s="450"/>
      <c r="C300" s="451"/>
      <c r="D300" s="452"/>
      <c r="E300" s="452"/>
      <c r="F300" s="452"/>
      <c r="G300" s="453"/>
      <c r="H300" s="454"/>
      <c r="I300" s="455"/>
      <c r="L300" s="456"/>
    </row>
    <row r="301" spans="1:12" ht="12.75" customHeight="1" x14ac:dyDescent="0.2">
      <c r="A301" s="450"/>
      <c r="B301" s="450"/>
      <c r="C301" s="451"/>
      <c r="D301" s="452"/>
      <c r="E301" s="452"/>
      <c r="F301" s="452"/>
      <c r="G301" s="453"/>
      <c r="H301" s="454"/>
      <c r="I301" s="455"/>
      <c r="L301" s="456"/>
    </row>
    <row r="302" spans="1:12" ht="12.75" customHeight="1" x14ac:dyDescent="0.2">
      <c r="A302" s="450"/>
      <c r="B302" s="450"/>
      <c r="C302" s="451"/>
      <c r="D302" s="452"/>
      <c r="E302" s="452"/>
      <c r="F302" s="452"/>
      <c r="G302" s="453"/>
      <c r="H302" s="454"/>
      <c r="I302" s="455"/>
      <c r="L302" s="456"/>
    </row>
    <row r="303" spans="1:12" ht="12.75" customHeight="1" x14ac:dyDescent="0.2">
      <c r="A303" s="450"/>
      <c r="B303" s="450"/>
      <c r="C303" s="451"/>
      <c r="D303" s="452"/>
      <c r="E303" s="452"/>
      <c r="F303" s="452"/>
      <c r="G303" s="453"/>
      <c r="H303" s="454"/>
      <c r="I303" s="455"/>
      <c r="L303" s="456"/>
    </row>
    <row r="304" spans="1:12" ht="12.75" customHeight="1" x14ac:dyDescent="0.2">
      <c r="A304" s="450"/>
      <c r="B304" s="450"/>
      <c r="C304" s="451"/>
      <c r="D304" s="452"/>
      <c r="E304" s="452"/>
      <c r="F304" s="452"/>
      <c r="G304" s="453"/>
      <c r="H304" s="454"/>
      <c r="I304" s="455"/>
      <c r="L304" s="456"/>
    </row>
    <row r="305" spans="1:12" ht="12.75" customHeight="1" x14ac:dyDescent="0.2">
      <c r="A305" s="450"/>
      <c r="B305" s="450"/>
      <c r="C305" s="451"/>
      <c r="D305" s="452"/>
      <c r="E305" s="452"/>
      <c r="F305" s="452"/>
      <c r="G305" s="453"/>
      <c r="H305" s="454"/>
      <c r="I305" s="455"/>
      <c r="L305" s="456"/>
    </row>
    <row r="306" spans="1:12" ht="12.75" customHeight="1" x14ac:dyDescent="0.2">
      <c r="A306" s="450"/>
      <c r="B306" s="450"/>
      <c r="C306" s="451"/>
      <c r="D306" s="452"/>
      <c r="E306" s="452"/>
      <c r="F306" s="452"/>
      <c r="G306" s="453"/>
      <c r="H306" s="454"/>
      <c r="I306" s="455"/>
      <c r="L306" s="456"/>
    </row>
    <row r="307" spans="1:12" ht="12.75" customHeight="1" x14ac:dyDescent="0.2">
      <c r="A307" s="450"/>
      <c r="B307" s="450"/>
      <c r="C307" s="451"/>
      <c r="D307" s="452"/>
      <c r="E307" s="452"/>
      <c r="F307" s="452"/>
      <c r="G307" s="453"/>
      <c r="H307" s="454"/>
      <c r="I307" s="455"/>
      <c r="L307" s="456"/>
    </row>
    <row r="308" spans="1:12" ht="12.75" customHeight="1" x14ac:dyDescent="0.2">
      <c r="A308" s="450"/>
      <c r="B308" s="450"/>
      <c r="C308" s="451"/>
      <c r="D308" s="452"/>
      <c r="E308" s="452"/>
      <c r="F308" s="452"/>
      <c r="G308" s="453"/>
      <c r="H308" s="454"/>
      <c r="I308" s="455"/>
      <c r="L308" s="456"/>
    </row>
    <row r="309" spans="1:12" ht="12.75" customHeight="1" x14ac:dyDescent="0.2">
      <c r="A309" s="450"/>
      <c r="B309" s="450"/>
      <c r="C309" s="451"/>
      <c r="D309" s="452"/>
      <c r="E309" s="452"/>
      <c r="F309" s="452"/>
      <c r="G309" s="453"/>
      <c r="H309" s="454"/>
      <c r="I309" s="455"/>
      <c r="L309" s="456"/>
    </row>
    <row r="310" spans="1:12" ht="12.75" customHeight="1" x14ac:dyDescent="0.2">
      <c r="A310" s="450"/>
      <c r="B310" s="450"/>
      <c r="C310" s="451"/>
      <c r="D310" s="452"/>
      <c r="E310" s="452"/>
      <c r="F310" s="452"/>
      <c r="G310" s="453"/>
      <c r="H310" s="454"/>
      <c r="I310" s="455"/>
      <c r="L310" s="456"/>
    </row>
    <row r="311" spans="1:12" ht="12.75" customHeight="1" x14ac:dyDescent="0.2">
      <c r="A311" s="450"/>
      <c r="B311" s="450"/>
      <c r="C311" s="451"/>
      <c r="D311" s="452"/>
      <c r="E311" s="452"/>
      <c r="F311" s="452"/>
      <c r="G311" s="453"/>
      <c r="H311" s="454"/>
      <c r="I311" s="455"/>
      <c r="L311" s="456"/>
    </row>
    <row r="312" spans="1:12" ht="12.75" customHeight="1" x14ac:dyDescent="0.2">
      <c r="A312" s="450"/>
      <c r="B312" s="450"/>
      <c r="C312" s="451"/>
      <c r="D312" s="452"/>
      <c r="E312" s="452"/>
      <c r="F312" s="452"/>
      <c r="G312" s="453"/>
      <c r="H312" s="454"/>
      <c r="I312" s="455"/>
      <c r="L312" s="456"/>
    </row>
    <row r="313" spans="1:12" ht="12.75" customHeight="1" x14ac:dyDescent="0.2">
      <c r="A313" s="450"/>
      <c r="B313" s="450"/>
      <c r="C313" s="451"/>
      <c r="D313" s="452"/>
      <c r="E313" s="452"/>
      <c r="F313" s="452"/>
      <c r="G313" s="453"/>
      <c r="H313" s="454"/>
      <c r="I313" s="455"/>
      <c r="L313" s="456"/>
    </row>
    <row r="314" spans="1:12" ht="12.75" customHeight="1" x14ac:dyDescent="0.2">
      <c r="A314" s="450"/>
      <c r="B314" s="450"/>
      <c r="C314" s="451"/>
      <c r="D314" s="452"/>
      <c r="E314" s="452"/>
      <c r="F314" s="452"/>
      <c r="G314" s="453"/>
      <c r="H314" s="454"/>
      <c r="I314" s="455"/>
      <c r="L314" s="456"/>
    </row>
    <row r="315" spans="1:12" ht="12.75" customHeight="1" x14ac:dyDescent="0.2">
      <c r="A315" s="450"/>
      <c r="B315" s="450"/>
      <c r="C315" s="451"/>
      <c r="D315" s="452"/>
      <c r="E315" s="452"/>
      <c r="F315" s="452"/>
      <c r="G315" s="453"/>
      <c r="H315" s="454"/>
      <c r="I315" s="455"/>
      <c r="L315" s="456"/>
    </row>
    <row r="316" spans="1:12" ht="12.75" customHeight="1" x14ac:dyDescent="0.2">
      <c r="A316" s="450"/>
      <c r="B316" s="450"/>
      <c r="C316" s="451"/>
      <c r="D316" s="452"/>
      <c r="E316" s="452"/>
      <c r="F316" s="452"/>
      <c r="G316" s="453"/>
      <c r="H316" s="454"/>
      <c r="I316" s="455"/>
      <c r="L316" s="456"/>
    </row>
    <row r="317" spans="1:12" ht="12.75" customHeight="1" x14ac:dyDescent="0.2">
      <c r="A317" s="450"/>
      <c r="B317" s="450"/>
      <c r="C317" s="451"/>
      <c r="D317" s="452"/>
      <c r="E317" s="452"/>
      <c r="F317" s="452"/>
      <c r="G317" s="453"/>
      <c r="H317" s="454"/>
      <c r="I317" s="455"/>
      <c r="L317" s="456"/>
    </row>
    <row r="318" spans="1:12" ht="12.75" customHeight="1" x14ac:dyDescent="0.2">
      <c r="A318" s="450"/>
      <c r="B318" s="450"/>
      <c r="C318" s="451"/>
      <c r="D318" s="452"/>
      <c r="E318" s="452"/>
      <c r="F318" s="452"/>
      <c r="G318" s="453"/>
      <c r="H318" s="454"/>
      <c r="I318" s="455"/>
      <c r="L318" s="456"/>
    </row>
    <row r="319" spans="1:12" ht="12.75" customHeight="1" x14ac:dyDescent="0.2">
      <c r="A319" s="450"/>
      <c r="B319" s="450"/>
      <c r="C319" s="451"/>
      <c r="D319" s="452"/>
      <c r="E319" s="452"/>
      <c r="F319" s="452"/>
      <c r="G319" s="453"/>
      <c r="H319" s="454"/>
      <c r="I319" s="455"/>
      <c r="L319" s="456"/>
    </row>
    <row r="320" spans="1:12" ht="12.75" customHeight="1" x14ac:dyDescent="0.2">
      <c r="A320" s="450"/>
      <c r="B320" s="450"/>
      <c r="C320" s="451"/>
      <c r="D320" s="452"/>
      <c r="E320" s="452"/>
      <c r="F320" s="452"/>
      <c r="G320" s="453"/>
      <c r="H320" s="454"/>
      <c r="I320" s="455"/>
      <c r="L320" s="456"/>
    </row>
    <row r="321" spans="1:12" ht="12.75" customHeight="1" x14ac:dyDescent="0.2">
      <c r="A321" s="450"/>
      <c r="B321" s="450"/>
      <c r="C321" s="451"/>
      <c r="D321" s="452"/>
      <c r="E321" s="452"/>
      <c r="F321" s="452"/>
      <c r="G321" s="453"/>
      <c r="H321" s="454"/>
      <c r="I321" s="455"/>
      <c r="L321" s="456"/>
    </row>
    <row r="322" spans="1:12" ht="12.75" customHeight="1" x14ac:dyDescent="0.2">
      <c r="A322" s="450"/>
      <c r="B322" s="450"/>
      <c r="C322" s="451"/>
      <c r="D322" s="452"/>
      <c r="E322" s="452"/>
      <c r="F322" s="452"/>
      <c r="G322" s="453"/>
      <c r="H322" s="454"/>
      <c r="I322" s="455"/>
      <c r="L322" s="456"/>
    </row>
    <row r="323" spans="1:12" ht="12.75" customHeight="1" x14ac:dyDescent="0.2">
      <c r="A323" s="450"/>
      <c r="B323" s="450"/>
      <c r="C323" s="451"/>
      <c r="D323" s="452"/>
      <c r="E323" s="452"/>
      <c r="F323" s="452"/>
      <c r="G323" s="453"/>
      <c r="H323" s="454"/>
      <c r="I323" s="455"/>
      <c r="L323" s="456"/>
    </row>
    <row r="324" spans="1:12" ht="12.75" customHeight="1" x14ac:dyDescent="0.2">
      <c r="A324" s="450"/>
      <c r="B324" s="450"/>
      <c r="C324" s="451"/>
      <c r="D324" s="452"/>
      <c r="E324" s="452"/>
      <c r="F324" s="452"/>
      <c r="G324" s="453"/>
      <c r="H324" s="454"/>
      <c r="I324" s="455"/>
      <c r="L324" s="456"/>
    </row>
    <row r="325" spans="1:12" ht="12.75" customHeight="1" x14ac:dyDescent="0.2">
      <c r="A325" s="450"/>
      <c r="B325" s="450"/>
      <c r="C325" s="451"/>
      <c r="D325" s="452"/>
      <c r="E325" s="452"/>
      <c r="F325" s="452"/>
      <c r="G325" s="453"/>
      <c r="H325" s="454"/>
      <c r="I325" s="457"/>
      <c r="L325" s="456"/>
    </row>
    <row r="326" spans="1:12" ht="12.75" customHeight="1" x14ac:dyDescent="0.2">
      <c r="A326" s="450"/>
      <c r="B326" s="450"/>
      <c r="C326" s="451"/>
      <c r="D326" s="452"/>
      <c r="E326" s="452"/>
      <c r="F326" s="452"/>
      <c r="G326" s="453"/>
      <c r="H326" s="454"/>
      <c r="I326" s="457"/>
      <c r="L326" s="456"/>
    </row>
    <row r="327" spans="1:12" ht="12.75" customHeight="1" x14ac:dyDescent="0.2">
      <c r="A327" s="450"/>
      <c r="B327" s="450"/>
      <c r="C327" s="451"/>
      <c r="D327" s="452"/>
      <c r="E327" s="452"/>
      <c r="F327" s="452"/>
      <c r="G327" s="453"/>
      <c r="H327" s="454"/>
      <c r="I327" s="457"/>
      <c r="L327" s="456"/>
    </row>
    <row r="328" spans="1:12" ht="12.75" customHeight="1" x14ac:dyDescent="0.2">
      <c r="A328" s="450"/>
      <c r="B328" s="450"/>
      <c r="C328" s="451"/>
      <c r="D328" s="452"/>
      <c r="E328" s="452"/>
      <c r="F328" s="452"/>
      <c r="G328" s="453"/>
      <c r="H328" s="454"/>
      <c r="I328" s="457"/>
      <c r="L328" s="456"/>
    </row>
    <row r="329" spans="1:12" ht="12.75" customHeight="1" x14ac:dyDescent="0.2">
      <c r="A329" s="450"/>
      <c r="B329" s="450"/>
      <c r="C329" s="451"/>
      <c r="D329" s="452"/>
      <c r="E329" s="452"/>
      <c r="F329" s="452"/>
      <c r="G329" s="453"/>
      <c r="H329" s="454"/>
      <c r="I329" s="457"/>
      <c r="L329" s="456"/>
    </row>
    <row r="330" spans="1:12" ht="12.75" customHeight="1" x14ac:dyDescent="0.2">
      <c r="A330" s="450"/>
      <c r="B330" s="450"/>
      <c r="C330" s="451"/>
      <c r="D330" s="452"/>
      <c r="E330" s="452"/>
      <c r="F330" s="452"/>
      <c r="G330" s="453"/>
      <c r="H330" s="454"/>
      <c r="I330" s="457"/>
      <c r="L330" s="456"/>
    </row>
    <row r="331" spans="1:12" ht="12.75" customHeight="1" x14ac:dyDescent="0.2">
      <c r="A331" s="450"/>
      <c r="B331" s="450"/>
      <c r="C331" s="451"/>
      <c r="D331" s="452"/>
      <c r="E331" s="452"/>
      <c r="F331" s="452"/>
      <c r="G331" s="453"/>
      <c r="H331" s="454"/>
      <c r="I331" s="457"/>
      <c r="L331" s="456"/>
    </row>
    <row r="332" spans="1:12" ht="12.75" customHeight="1" x14ac:dyDescent="0.2">
      <c r="A332" s="450"/>
      <c r="B332" s="450"/>
      <c r="C332" s="451"/>
      <c r="D332" s="452"/>
      <c r="E332" s="452"/>
      <c r="F332" s="452"/>
      <c r="G332" s="453"/>
      <c r="H332" s="454"/>
      <c r="I332" s="457"/>
      <c r="L332" s="456"/>
    </row>
    <row r="333" spans="1:12" ht="12.75" customHeight="1" x14ac:dyDescent="0.2">
      <c r="A333" s="450"/>
      <c r="B333" s="450"/>
      <c r="C333" s="451"/>
      <c r="D333" s="452"/>
      <c r="E333" s="452"/>
      <c r="F333" s="452"/>
      <c r="G333" s="453"/>
      <c r="H333" s="454"/>
      <c r="I333" s="457"/>
      <c r="L333" s="456"/>
    </row>
    <row r="334" spans="1:12" ht="12.75" customHeight="1" x14ac:dyDescent="0.2">
      <c r="A334" s="450"/>
      <c r="B334" s="450"/>
      <c r="C334" s="451"/>
      <c r="D334" s="452"/>
      <c r="E334" s="452"/>
      <c r="F334" s="452"/>
      <c r="G334" s="453"/>
      <c r="H334" s="454"/>
      <c r="I334" s="457"/>
      <c r="L334" s="456"/>
    </row>
    <row r="335" spans="1:12" ht="12.75" customHeight="1" x14ac:dyDescent="0.2">
      <c r="A335" s="450"/>
      <c r="B335" s="450"/>
      <c r="C335" s="451"/>
      <c r="D335" s="452"/>
      <c r="E335" s="452"/>
      <c r="F335" s="452"/>
      <c r="G335" s="453"/>
      <c r="H335" s="454"/>
      <c r="I335" s="457"/>
      <c r="L335" s="456"/>
    </row>
    <row r="336" spans="1:12" ht="12.75" customHeight="1" x14ac:dyDescent="0.2">
      <c r="A336" s="450"/>
      <c r="B336" s="450"/>
      <c r="C336" s="451"/>
      <c r="D336" s="452"/>
      <c r="E336" s="452"/>
      <c r="F336" s="452"/>
      <c r="G336" s="453"/>
      <c r="H336" s="454"/>
      <c r="I336" s="457"/>
      <c r="L336" s="456"/>
    </row>
    <row r="337" spans="1:12" ht="12.75" customHeight="1" x14ac:dyDescent="0.2">
      <c r="A337" s="450"/>
      <c r="B337" s="450"/>
      <c r="C337" s="451"/>
      <c r="D337" s="452"/>
      <c r="E337" s="452"/>
      <c r="F337" s="452"/>
      <c r="G337" s="453"/>
      <c r="H337" s="454"/>
      <c r="I337" s="457"/>
      <c r="L337" s="456"/>
    </row>
    <row r="338" spans="1:12" ht="12.75" customHeight="1" x14ac:dyDescent="0.2">
      <c r="A338" s="450"/>
      <c r="B338" s="450"/>
      <c r="C338" s="451"/>
      <c r="D338" s="452"/>
      <c r="E338" s="452"/>
      <c r="F338" s="452"/>
      <c r="G338" s="453"/>
      <c r="H338" s="454"/>
      <c r="I338" s="457"/>
      <c r="L338" s="456"/>
    </row>
    <row r="339" spans="1:12" ht="12.75" customHeight="1" x14ac:dyDescent="0.2">
      <c r="A339" s="450"/>
      <c r="B339" s="450"/>
      <c r="C339" s="451"/>
      <c r="D339" s="452"/>
      <c r="E339" s="452"/>
      <c r="F339" s="452"/>
      <c r="G339" s="453"/>
      <c r="H339" s="454"/>
      <c r="I339" s="457"/>
      <c r="L339" s="456"/>
    </row>
    <row r="340" spans="1:12" ht="12.75" customHeight="1" x14ac:dyDescent="0.2">
      <c r="A340" s="450"/>
      <c r="B340" s="450"/>
      <c r="C340" s="451"/>
      <c r="D340" s="452"/>
      <c r="E340" s="452"/>
      <c r="F340" s="452"/>
      <c r="G340" s="453"/>
      <c r="H340" s="454"/>
      <c r="I340" s="457"/>
      <c r="L340" s="456"/>
    </row>
    <row r="341" spans="1:12" ht="12.75" customHeight="1" x14ac:dyDescent="0.2">
      <c r="A341" s="450"/>
      <c r="B341" s="450"/>
      <c r="C341" s="451"/>
      <c r="D341" s="452"/>
      <c r="E341" s="452"/>
      <c r="F341" s="452"/>
      <c r="G341" s="453"/>
      <c r="H341" s="454"/>
      <c r="I341" s="457"/>
      <c r="L341" s="456"/>
    </row>
    <row r="342" spans="1:12" ht="12.75" customHeight="1" x14ac:dyDescent="0.2">
      <c r="A342" s="450"/>
      <c r="B342" s="450"/>
      <c r="C342" s="451"/>
      <c r="D342" s="452"/>
      <c r="E342" s="452"/>
      <c r="F342" s="452"/>
      <c r="G342" s="453"/>
      <c r="H342" s="454"/>
      <c r="I342" s="457"/>
      <c r="L342" s="456"/>
    </row>
    <row r="343" spans="1:12" ht="12.75" customHeight="1" x14ac:dyDescent="0.2">
      <c r="A343" s="450"/>
      <c r="B343" s="450"/>
      <c r="C343" s="451"/>
      <c r="D343" s="452"/>
      <c r="E343" s="452"/>
      <c r="F343" s="452"/>
      <c r="G343" s="453"/>
      <c r="H343" s="454"/>
      <c r="I343" s="457"/>
      <c r="L343" s="456"/>
    </row>
    <row r="344" spans="1:12" ht="12.75" customHeight="1" x14ac:dyDescent="0.2">
      <c r="A344" s="450"/>
      <c r="B344" s="450"/>
      <c r="C344" s="451"/>
      <c r="D344" s="452"/>
      <c r="E344" s="452"/>
      <c r="F344" s="452"/>
      <c r="G344" s="453"/>
      <c r="H344" s="454"/>
      <c r="I344" s="457"/>
      <c r="L344" s="456"/>
    </row>
    <row r="345" spans="1:12" ht="12.75" customHeight="1" x14ac:dyDescent="0.2">
      <c r="A345" s="450"/>
      <c r="B345" s="450"/>
      <c r="C345" s="451"/>
      <c r="D345" s="452"/>
      <c r="E345" s="452"/>
      <c r="F345" s="452"/>
      <c r="G345" s="453"/>
      <c r="H345" s="454"/>
      <c r="I345" s="457"/>
      <c r="L345" s="456"/>
    </row>
    <row r="346" spans="1:12" ht="12.75" customHeight="1" x14ac:dyDescent="0.2">
      <c r="A346" s="450"/>
      <c r="B346" s="450"/>
      <c r="C346" s="451"/>
      <c r="D346" s="452"/>
      <c r="E346" s="452"/>
      <c r="F346" s="452"/>
      <c r="G346" s="453"/>
      <c r="H346" s="454"/>
      <c r="I346" s="457"/>
      <c r="L346" s="456"/>
    </row>
    <row r="347" spans="1:12" ht="12.75" customHeight="1" x14ac:dyDescent="0.2">
      <c r="A347" s="450"/>
      <c r="B347" s="450"/>
      <c r="C347" s="451"/>
      <c r="D347" s="452"/>
      <c r="E347" s="452"/>
      <c r="F347" s="452"/>
      <c r="G347" s="453"/>
      <c r="H347" s="454"/>
      <c r="I347" s="457"/>
      <c r="L347" s="456"/>
    </row>
    <row r="348" spans="1:12" ht="12.75" customHeight="1" x14ac:dyDescent="0.2">
      <c r="A348" s="450"/>
      <c r="B348" s="450"/>
      <c r="C348" s="451"/>
      <c r="D348" s="452"/>
      <c r="E348" s="452"/>
      <c r="F348" s="452"/>
      <c r="G348" s="453"/>
      <c r="H348" s="454"/>
      <c r="I348" s="457"/>
      <c r="L348" s="456"/>
    </row>
    <row r="349" spans="1:12" ht="12.75" customHeight="1" x14ac:dyDescent="0.2">
      <c r="A349" s="450"/>
      <c r="B349" s="450"/>
      <c r="C349" s="451"/>
      <c r="D349" s="452"/>
      <c r="E349" s="452"/>
      <c r="F349" s="452"/>
      <c r="G349" s="453"/>
      <c r="H349" s="454"/>
      <c r="I349" s="457"/>
      <c r="L349" s="456"/>
    </row>
    <row r="350" spans="1:12" ht="12.75" customHeight="1" x14ac:dyDescent="0.2">
      <c r="A350" s="450"/>
      <c r="B350" s="450"/>
      <c r="C350" s="451"/>
      <c r="D350" s="452"/>
      <c r="E350" s="452"/>
      <c r="F350" s="452"/>
      <c r="G350" s="453"/>
      <c r="H350" s="454"/>
      <c r="I350" s="457"/>
      <c r="L350" s="456"/>
    </row>
    <row r="351" spans="1:12" ht="12.75" customHeight="1" x14ac:dyDescent="0.2">
      <c r="A351" s="450"/>
      <c r="B351" s="450"/>
      <c r="C351" s="451"/>
      <c r="D351" s="452"/>
      <c r="E351" s="452"/>
      <c r="F351" s="452"/>
      <c r="G351" s="453"/>
      <c r="H351" s="454"/>
      <c r="I351" s="457"/>
      <c r="L351" s="456"/>
    </row>
    <row r="352" spans="1:12" ht="12.75" customHeight="1" x14ac:dyDescent="0.2">
      <c r="A352" s="450"/>
      <c r="B352" s="450"/>
      <c r="C352" s="451"/>
      <c r="D352" s="452"/>
      <c r="E352" s="452"/>
      <c r="F352" s="452"/>
      <c r="G352" s="453"/>
      <c r="H352" s="454"/>
      <c r="I352" s="457"/>
      <c r="L352" s="456"/>
    </row>
    <row r="353" spans="1:12" ht="12.75" customHeight="1" x14ac:dyDescent="0.2">
      <c r="A353" s="450"/>
      <c r="B353" s="450"/>
      <c r="C353" s="451"/>
      <c r="D353" s="452"/>
      <c r="E353" s="452"/>
      <c r="F353" s="452"/>
      <c r="G353" s="453"/>
      <c r="H353" s="454"/>
      <c r="I353" s="457"/>
      <c r="L353" s="456"/>
    </row>
    <row r="354" spans="1:12" ht="12.75" customHeight="1" x14ac:dyDescent="0.2">
      <c r="A354" s="450"/>
      <c r="B354" s="450"/>
      <c r="C354" s="451"/>
      <c r="D354" s="452"/>
      <c r="E354" s="452"/>
      <c r="F354" s="452"/>
      <c r="G354" s="453"/>
      <c r="H354" s="454"/>
      <c r="I354" s="457"/>
      <c r="L354" s="456"/>
    </row>
    <row r="355" spans="1:12" ht="12.75" customHeight="1" x14ac:dyDescent="0.2">
      <c r="A355" s="450"/>
      <c r="B355" s="450"/>
      <c r="C355" s="451"/>
      <c r="D355" s="452"/>
      <c r="E355" s="452"/>
      <c r="F355" s="452"/>
      <c r="G355" s="453"/>
      <c r="H355" s="454"/>
      <c r="I355" s="457"/>
      <c r="L355" s="456"/>
    </row>
    <row r="356" spans="1:12" ht="12.75" customHeight="1" x14ac:dyDescent="0.2">
      <c r="A356" s="450"/>
      <c r="B356" s="450"/>
      <c r="C356" s="451"/>
      <c r="D356" s="452"/>
      <c r="E356" s="452"/>
      <c r="F356" s="452"/>
      <c r="G356" s="453"/>
      <c r="H356" s="454"/>
      <c r="I356" s="457"/>
      <c r="L356" s="456"/>
    </row>
    <row r="357" spans="1:12" ht="12.75" customHeight="1" x14ac:dyDescent="0.2">
      <c r="A357" s="450"/>
      <c r="B357" s="450"/>
      <c r="C357" s="451"/>
      <c r="D357" s="452"/>
      <c r="E357" s="452"/>
      <c r="F357" s="452"/>
      <c r="G357" s="453"/>
      <c r="H357" s="454"/>
      <c r="I357" s="457"/>
      <c r="L357" s="456"/>
    </row>
    <row r="358" spans="1:12" ht="12.75" customHeight="1" x14ac:dyDescent="0.2">
      <c r="A358" s="450"/>
      <c r="B358" s="450"/>
      <c r="C358" s="451"/>
      <c r="D358" s="452"/>
      <c r="E358" s="452"/>
      <c r="F358" s="452"/>
      <c r="G358" s="453"/>
      <c r="H358" s="454"/>
      <c r="I358" s="457"/>
      <c r="L358" s="456"/>
    </row>
    <row r="359" spans="1:12" ht="12.75" customHeight="1" x14ac:dyDescent="0.2">
      <c r="A359" s="450"/>
      <c r="B359" s="450"/>
      <c r="C359" s="451"/>
      <c r="D359" s="452"/>
      <c r="E359" s="452"/>
      <c r="F359" s="452"/>
      <c r="G359" s="453"/>
      <c r="H359" s="454"/>
      <c r="I359" s="457"/>
      <c r="L359" s="456"/>
    </row>
    <row r="360" spans="1:12" ht="12.75" customHeight="1" x14ac:dyDescent="0.2">
      <c r="A360" s="450"/>
      <c r="B360" s="450"/>
      <c r="C360" s="451"/>
      <c r="D360" s="452"/>
      <c r="E360" s="452"/>
      <c r="F360" s="452"/>
      <c r="G360" s="453"/>
      <c r="H360" s="454"/>
      <c r="I360" s="457"/>
      <c r="L360" s="456"/>
    </row>
    <row r="361" spans="1:12" ht="12.75" customHeight="1" x14ac:dyDescent="0.2">
      <c r="A361" s="450"/>
      <c r="B361" s="450"/>
      <c r="C361" s="451"/>
      <c r="D361" s="452"/>
      <c r="E361" s="452"/>
      <c r="F361" s="452"/>
      <c r="G361" s="453"/>
      <c r="H361" s="454"/>
      <c r="I361" s="457"/>
      <c r="L361" s="456"/>
    </row>
    <row r="362" spans="1:12" ht="12.75" customHeight="1" x14ac:dyDescent="0.2">
      <c r="A362" s="450"/>
      <c r="B362" s="450"/>
      <c r="C362" s="451"/>
      <c r="D362" s="452"/>
      <c r="E362" s="452"/>
      <c r="F362" s="452"/>
      <c r="G362" s="453"/>
      <c r="H362" s="454"/>
      <c r="I362" s="457"/>
      <c r="L362" s="456"/>
    </row>
    <row r="363" spans="1:12" ht="12.75" customHeight="1" x14ac:dyDescent="0.2">
      <c r="A363" s="450"/>
      <c r="B363" s="450"/>
      <c r="C363" s="451"/>
      <c r="D363" s="452"/>
      <c r="E363" s="452"/>
      <c r="F363" s="452"/>
      <c r="G363" s="453"/>
      <c r="H363" s="454"/>
      <c r="I363" s="457"/>
      <c r="L363" s="456"/>
    </row>
    <row r="364" spans="1:12" ht="12.75" customHeight="1" x14ac:dyDescent="0.2">
      <c r="A364" s="450"/>
      <c r="B364" s="450"/>
      <c r="C364" s="451"/>
      <c r="D364" s="452"/>
      <c r="E364" s="452"/>
      <c r="F364" s="452"/>
      <c r="G364" s="453"/>
      <c r="H364" s="454"/>
      <c r="I364" s="457"/>
      <c r="L364" s="456"/>
    </row>
    <row r="365" spans="1:12" ht="12.75" customHeight="1" x14ac:dyDescent="0.2">
      <c r="A365" s="450"/>
      <c r="B365" s="450"/>
      <c r="C365" s="451"/>
      <c r="D365" s="452"/>
      <c r="E365" s="452"/>
      <c r="F365" s="452"/>
      <c r="G365" s="453"/>
      <c r="H365" s="454"/>
      <c r="I365" s="457"/>
      <c r="L365" s="456"/>
    </row>
    <row r="366" spans="1:12" ht="12.75" customHeight="1" x14ac:dyDescent="0.2">
      <c r="A366" s="450"/>
      <c r="B366" s="450"/>
      <c r="C366" s="451"/>
      <c r="D366" s="452"/>
      <c r="E366" s="452"/>
      <c r="F366" s="452"/>
      <c r="G366" s="453"/>
      <c r="H366" s="454"/>
      <c r="I366" s="457"/>
      <c r="L366" s="456"/>
    </row>
    <row r="367" spans="1:12" ht="12.75" customHeight="1" x14ac:dyDescent="0.2">
      <c r="A367" s="450"/>
      <c r="B367" s="450"/>
      <c r="C367" s="451"/>
      <c r="D367" s="452"/>
      <c r="E367" s="452"/>
      <c r="F367" s="452"/>
      <c r="G367" s="453"/>
      <c r="H367" s="454"/>
      <c r="I367" s="457"/>
      <c r="L367" s="456"/>
    </row>
    <row r="368" spans="1:12" ht="12.75" customHeight="1" x14ac:dyDescent="0.2">
      <c r="A368" s="450"/>
      <c r="B368" s="450"/>
      <c r="C368" s="451"/>
      <c r="D368" s="452"/>
      <c r="E368" s="452"/>
      <c r="F368" s="452"/>
      <c r="G368" s="453"/>
      <c r="H368" s="454"/>
      <c r="I368" s="457"/>
      <c r="L368" s="456"/>
    </row>
    <row r="369" spans="1:12" ht="12.75" customHeight="1" x14ac:dyDescent="0.2">
      <c r="A369" s="450"/>
      <c r="B369" s="450"/>
      <c r="C369" s="451"/>
      <c r="D369" s="452"/>
      <c r="E369" s="452"/>
      <c r="F369" s="452"/>
      <c r="G369" s="453"/>
      <c r="H369" s="454"/>
      <c r="I369" s="457"/>
      <c r="L369" s="456"/>
    </row>
    <row r="370" spans="1:12" ht="12.75" customHeight="1" x14ac:dyDescent="0.2">
      <c r="A370" s="450"/>
      <c r="B370" s="450"/>
      <c r="C370" s="451"/>
      <c r="D370" s="452"/>
      <c r="E370" s="452"/>
      <c r="F370" s="452"/>
      <c r="G370" s="453"/>
      <c r="H370" s="454"/>
      <c r="I370" s="457"/>
      <c r="L370" s="456"/>
    </row>
    <row r="371" spans="1:12" ht="12.75" customHeight="1" x14ac:dyDescent="0.2">
      <c r="A371" s="450"/>
      <c r="B371" s="450"/>
      <c r="C371" s="451"/>
      <c r="D371" s="452"/>
      <c r="E371" s="452"/>
      <c r="F371" s="452"/>
      <c r="G371" s="453"/>
      <c r="H371" s="454"/>
      <c r="I371" s="457"/>
      <c r="L371" s="456"/>
    </row>
    <row r="372" spans="1:12" ht="12.75" customHeight="1" x14ac:dyDescent="0.2">
      <c r="A372" s="450"/>
      <c r="B372" s="450"/>
      <c r="C372" s="451"/>
      <c r="D372" s="452"/>
      <c r="E372" s="452"/>
      <c r="F372" s="452"/>
      <c r="G372" s="453"/>
      <c r="H372" s="454"/>
      <c r="I372" s="457"/>
      <c r="L372" s="456"/>
    </row>
    <row r="373" spans="1:12" ht="12.75" customHeight="1" x14ac:dyDescent="0.2">
      <c r="A373" s="450"/>
      <c r="B373" s="450"/>
      <c r="C373" s="451"/>
      <c r="D373" s="452"/>
      <c r="E373" s="452"/>
      <c r="F373" s="452"/>
      <c r="G373" s="453"/>
      <c r="H373" s="454"/>
      <c r="I373" s="457"/>
      <c r="L373" s="456"/>
    </row>
    <row r="374" spans="1:12" ht="12.75" customHeight="1" x14ac:dyDescent="0.2">
      <c r="A374" s="450"/>
      <c r="B374" s="450"/>
      <c r="C374" s="451"/>
      <c r="D374" s="452"/>
      <c r="E374" s="452"/>
      <c r="F374" s="452"/>
      <c r="G374" s="453"/>
      <c r="H374" s="454"/>
      <c r="I374" s="457"/>
      <c r="L374" s="456"/>
    </row>
    <row r="375" spans="1:12" ht="12.75" customHeight="1" x14ac:dyDescent="0.2">
      <c r="A375" s="450"/>
      <c r="B375" s="450"/>
      <c r="C375" s="451"/>
      <c r="D375" s="452"/>
      <c r="E375" s="452"/>
      <c r="F375" s="452"/>
      <c r="G375" s="453"/>
      <c r="H375" s="454"/>
      <c r="I375" s="457"/>
      <c r="L375" s="456"/>
    </row>
    <row r="376" spans="1:12" ht="12.75" customHeight="1" x14ac:dyDescent="0.2">
      <c r="A376" s="450"/>
      <c r="B376" s="450"/>
      <c r="C376" s="451"/>
      <c r="D376" s="452"/>
      <c r="E376" s="452"/>
      <c r="F376" s="452"/>
      <c r="G376" s="453"/>
      <c r="H376" s="454"/>
      <c r="I376" s="457"/>
      <c r="L376" s="456"/>
    </row>
    <row r="377" spans="1:12" ht="12.75" customHeight="1" x14ac:dyDescent="0.2">
      <c r="A377" s="450"/>
      <c r="B377" s="450"/>
      <c r="C377" s="451"/>
      <c r="D377" s="452"/>
      <c r="E377" s="452"/>
      <c r="F377" s="452"/>
      <c r="G377" s="453"/>
      <c r="H377" s="454"/>
      <c r="I377" s="457"/>
      <c r="L377" s="456"/>
    </row>
    <row r="378" spans="1:12" ht="12.75" customHeight="1" x14ac:dyDescent="0.2">
      <c r="A378" s="450"/>
      <c r="B378" s="450"/>
      <c r="C378" s="451"/>
      <c r="D378" s="452"/>
      <c r="E378" s="452"/>
      <c r="F378" s="452"/>
      <c r="G378" s="453"/>
      <c r="H378" s="454"/>
      <c r="I378" s="457"/>
      <c r="L378" s="456"/>
    </row>
    <row r="379" spans="1:12" ht="12.75" customHeight="1" x14ac:dyDescent="0.2">
      <c r="A379" s="450"/>
      <c r="B379" s="450"/>
      <c r="C379" s="451"/>
      <c r="D379" s="452"/>
      <c r="E379" s="452"/>
      <c r="F379" s="452"/>
      <c r="G379" s="453"/>
      <c r="H379" s="454"/>
      <c r="I379" s="457"/>
      <c r="L379" s="456"/>
    </row>
    <row r="380" spans="1:12" ht="12.75" customHeight="1" x14ac:dyDescent="0.2">
      <c r="A380" s="450"/>
      <c r="B380" s="450"/>
      <c r="C380" s="451"/>
      <c r="D380" s="452"/>
      <c r="E380" s="452"/>
      <c r="F380" s="452"/>
      <c r="G380" s="453"/>
      <c r="H380" s="454"/>
      <c r="I380" s="457"/>
      <c r="L380" s="456"/>
    </row>
    <row r="381" spans="1:12" ht="12.75" customHeight="1" x14ac:dyDescent="0.2">
      <c r="A381" s="450"/>
      <c r="B381" s="450"/>
      <c r="C381" s="451"/>
      <c r="D381" s="452"/>
      <c r="E381" s="452"/>
      <c r="F381" s="452"/>
      <c r="G381" s="453"/>
      <c r="H381" s="454"/>
      <c r="I381" s="457"/>
      <c r="L381" s="456"/>
    </row>
    <row r="382" spans="1:12" ht="12.75" customHeight="1" x14ac:dyDescent="0.2">
      <c r="A382" s="450"/>
      <c r="B382" s="450"/>
      <c r="C382" s="451"/>
      <c r="D382" s="452"/>
      <c r="E382" s="452"/>
      <c r="F382" s="452"/>
      <c r="G382" s="453"/>
      <c r="H382" s="454"/>
      <c r="I382" s="457"/>
      <c r="L382" s="456"/>
    </row>
    <row r="383" spans="1:12" ht="12.75" customHeight="1" x14ac:dyDescent="0.2">
      <c r="A383" s="450"/>
      <c r="B383" s="450"/>
      <c r="C383" s="451"/>
      <c r="D383" s="452"/>
      <c r="E383" s="452"/>
      <c r="F383" s="452"/>
      <c r="G383" s="453"/>
      <c r="H383" s="454"/>
      <c r="I383" s="457"/>
      <c r="L383" s="456"/>
    </row>
    <row r="384" spans="1:12" ht="12.75" customHeight="1" x14ac:dyDescent="0.2">
      <c r="A384" s="450"/>
      <c r="B384" s="450"/>
      <c r="C384" s="451"/>
      <c r="D384" s="452"/>
      <c r="E384" s="452"/>
      <c r="F384" s="452"/>
      <c r="G384" s="453"/>
      <c r="H384" s="454"/>
      <c r="I384" s="457"/>
      <c r="L384" s="456"/>
    </row>
    <row r="385" spans="1:12" ht="12.75" customHeight="1" x14ac:dyDescent="0.2">
      <c r="A385" s="450"/>
      <c r="B385" s="450"/>
      <c r="C385" s="451"/>
      <c r="D385" s="452"/>
      <c r="E385" s="452"/>
      <c r="F385" s="452"/>
      <c r="G385" s="453"/>
      <c r="H385" s="454"/>
      <c r="I385" s="457"/>
      <c r="L385" s="456"/>
    </row>
    <row r="386" spans="1:12" ht="12.75" customHeight="1" x14ac:dyDescent="0.2">
      <c r="A386" s="450"/>
      <c r="B386" s="450"/>
      <c r="C386" s="451"/>
      <c r="D386" s="452"/>
      <c r="E386" s="452"/>
      <c r="F386" s="452"/>
      <c r="G386" s="453"/>
      <c r="H386" s="454"/>
      <c r="I386" s="457"/>
      <c r="L386" s="456"/>
    </row>
    <row r="387" spans="1:12" ht="12.75" customHeight="1" x14ac:dyDescent="0.2">
      <c r="A387" s="450"/>
      <c r="B387" s="450"/>
      <c r="C387" s="451"/>
      <c r="D387" s="452"/>
      <c r="E387" s="452"/>
      <c r="F387" s="452"/>
      <c r="G387" s="453"/>
      <c r="H387" s="454"/>
      <c r="I387" s="457"/>
      <c r="L387" s="456"/>
    </row>
    <row r="388" spans="1:12" ht="12.75" customHeight="1" x14ac:dyDescent="0.2">
      <c r="A388" s="450"/>
      <c r="B388" s="450"/>
      <c r="C388" s="451"/>
      <c r="D388" s="452"/>
      <c r="E388" s="452"/>
      <c r="F388" s="452"/>
      <c r="G388" s="453"/>
      <c r="H388" s="454"/>
      <c r="I388" s="457"/>
      <c r="L388" s="456"/>
    </row>
    <row r="389" spans="1:12" ht="12.75" customHeight="1" x14ac:dyDescent="0.2">
      <c r="A389" s="450"/>
      <c r="B389" s="450"/>
      <c r="C389" s="451"/>
      <c r="D389" s="452"/>
      <c r="E389" s="452"/>
      <c r="F389" s="452"/>
      <c r="G389" s="453"/>
      <c r="H389" s="454"/>
      <c r="I389" s="457"/>
      <c r="L389" s="456"/>
    </row>
    <row r="390" spans="1:12" ht="12.75" customHeight="1" x14ac:dyDescent="0.2">
      <c r="A390" s="450"/>
      <c r="B390" s="450"/>
      <c r="C390" s="451"/>
      <c r="D390" s="452"/>
      <c r="E390" s="452"/>
      <c r="F390" s="452"/>
      <c r="G390" s="453"/>
      <c r="H390" s="454"/>
      <c r="I390" s="457"/>
      <c r="L390" s="456"/>
    </row>
    <row r="391" spans="1:12" ht="12.75" customHeight="1" x14ac:dyDescent="0.2">
      <c r="A391" s="450"/>
      <c r="B391" s="450"/>
      <c r="C391" s="451"/>
      <c r="D391" s="452"/>
      <c r="E391" s="452"/>
      <c r="F391" s="452"/>
      <c r="G391" s="453"/>
      <c r="H391" s="454"/>
      <c r="I391" s="457"/>
      <c r="L391" s="456"/>
    </row>
    <row r="392" spans="1:12" ht="12.75" customHeight="1" x14ac:dyDescent="0.2">
      <c r="A392" s="450"/>
      <c r="B392" s="450"/>
      <c r="C392" s="451"/>
      <c r="D392" s="452"/>
      <c r="E392" s="452"/>
      <c r="F392" s="452"/>
      <c r="G392" s="453"/>
      <c r="H392" s="454"/>
      <c r="I392" s="457"/>
      <c r="L392" s="456"/>
    </row>
    <row r="393" spans="1:12" ht="12.75" customHeight="1" x14ac:dyDescent="0.2">
      <c r="A393" s="450"/>
      <c r="B393" s="450"/>
      <c r="C393" s="451"/>
      <c r="D393" s="452"/>
      <c r="E393" s="452"/>
      <c r="F393" s="452"/>
      <c r="G393" s="453"/>
      <c r="H393" s="454"/>
      <c r="I393" s="457"/>
      <c r="L393" s="456"/>
    </row>
    <row r="394" spans="1:12" ht="12.75" customHeight="1" x14ac:dyDescent="0.2">
      <c r="A394" s="450"/>
      <c r="B394" s="450"/>
      <c r="C394" s="451"/>
      <c r="D394" s="452"/>
      <c r="E394" s="452"/>
      <c r="F394" s="452"/>
      <c r="G394" s="453"/>
      <c r="H394" s="454"/>
      <c r="I394" s="457"/>
      <c r="L394" s="456"/>
    </row>
    <row r="395" spans="1:12" ht="12.75" customHeight="1" x14ac:dyDescent="0.2">
      <c r="A395" s="450"/>
      <c r="B395" s="450"/>
      <c r="C395" s="451"/>
      <c r="D395" s="452"/>
      <c r="E395" s="452"/>
      <c r="F395" s="452"/>
      <c r="G395" s="453"/>
      <c r="H395" s="454"/>
      <c r="I395" s="457"/>
      <c r="L395" s="456"/>
    </row>
    <row r="396" spans="1:12" ht="12.75" customHeight="1" x14ac:dyDescent="0.2">
      <c r="A396" s="450"/>
      <c r="B396" s="450"/>
      <c r="C396" s="451"/>
      <c r="D396" s="452"/>
      <c r="E396" s="452"/>
      <c r="F396" s="452"/>
      <c r="G396" s="453"/>
      <c r="H396" s="454"/>
      <c r="I396" s="457"/>
      <c r="L396" s="456"/>
    </row>
    <row r="397" spans="1:12" ht="12.75" customHeight="1" x14ac:dyDescent="0.2">
      <c r="A397" s="450"/>
      <c r="B397" s="450"/>
      <c r="C397" s="451"/>
      <c r="D397" s="452"/>
      <c r="E397" s="452"/>
      <c r="F397" s="452"/>
      <c r="G397" s="453"/>
      <c r="H397" s="454"/>
      <c r="I397" s="457"/>
      <c r="L397" s="456"/>
    </row>
    <row r="398" spans="1:12" ht="12.75" customHeight="1" x14ac:dyDescent="0.2">
      <c r="A398" s="450"/>
      <c r="B398" s="450"/>
      <c r="C398" s="451"/>
      <c r="D398" s="452"/>
      <c r="E398" s="452"/>
      <c r="F398" s="452"/>
      <c r="G398" s="453"/>
      <c r="H398" s="454"/>
      <c r="I398" s="457"/>
      <c r="L398" s="456"/>
    </row>
    <row r="399" spans="1:12" ht="12.75" customHeight="1" x14ac:dyDescent="0.2">
      <c r="A399" s="450"/>
      <c r="B399" s="450"/>
      <c r="C399" s="451"/>
      <c r="D399" s="452"/>
      <c r="E399" s="452"/>
      <c r="F399" s="452"/>
      <c r="G399" s="453"/>
      <c r="H399" s="454"/>
      <c r="I399" s="457"/>
      <c r="L399" s="456"/>
    </row>
    <row r="400" spans="1:12" ht="12.75" customHeight="1" x14ac:dyDescent="0.2">
      <c r="A400" s="450"/>
      <c r="B400" s="450"/>
      <c r="C400" s="451"/>
      <c r="D400" s="452"/>
      <c r="E400" s="452"/>
      <c r="F400" s="452"/>
      <c r="G400" s="453"/>
      <c r="H400" s="454"/>
      <c r="I400" s="457"/>
      <c r="L400" s="456"/>
    </row>
    <row r="401" spans="1:12" ht="12.75" customHeight="1" x14ac:dyDescent="0.2">
      <c r="A401" s="450"/>
      <c r="B401" s="450"/>
      <c r="C401" s="451"/>
      <c r="D401" s="452"/>
      <c r="E401" s="452"/>
      <c r="F401" s="452"/>
      <c r="G401" s="453"/>
      <c r="H401" s="454"/>
      <c r="I401" s="457"/>
      <c r="L401" s="456"/>
    </row>
    <row r="402" spans="1:12" ht="12.75" customHeight="1" x14ac:dyDescent="0.2">
      <c r="A402" s="450"/>
      <c r="B402" s="450"/>
      <c r="C402" s="451"/>
      <c r="D402" s="452"/>
      <c r="E402" s="452"/>
      <c r="F402" s="452"/>
      <c r="G402" s="453"/>
      <c r="H402" s="454"/>
      <c r="I402" s="457"/>
      <c r="L402" s="456"/>
    </row>
    <row r="403" spans="1:12" ht="12.75" customHeight="1" x14ac:dyDescent="0.2">
      <c r="A403" s="450"/>
      <c r="B403" s="450"/>
      <c r="C403" s="451"/>
      <c r="D403" s="452"/>
      <c r="E403" s="452"/>
      <c r="F403" s="452"/>
      <c r="G403" s="453"/>
      <c r="H403" s="454"/>
      <c r="I403" s="457"/>
      <c r="L403" s="456"/>
    </row>
    <row r="404" spans="1:12" ht="12.75" customHeight="1" x14ac:dyDescent="0.2">
      <c r="A404" s="450"/>
      <c r="B404" s="450"/>
      <c r="C404" s="451"/>
      <c r="D404" s="452"/>
      <c r="E404" s="452"/>
      <c r="F404" s="452"/>
      <c r="G404" s="453"/>
      <c r="H404" s="454"/>
      <c r="I404" s="457"/>
      <c r="L404" s="456"/>
    </row>
    <row r="405" spans="1:12" ht="12.75" customHeight="1" x14ac:dyDescent="0.2">
      <c r="A405" s="450"/>
      <c r="B405" s="450"/>
      <c r="C405" s="451"/>
      <c r="D405" s="452"/>
      <c r="E405" s="452"/>
      <c r="F405" s="452"/>
      <c r="G405" s="453"/>
      <c r="H405" s="454"/>
      <c r="I405" s="457"/>
      <c r="L405" s="456"/>
    </row>
    <row r="406" spans="1:12" ht="12.75" customHeight="1" x14ac:dyDescent="0.2">
      <c r="A406" s="450"/>
      <c r="B406" s="450"/>
      <c r="C406" s="451"/>
      <c r="D406" s="452"/>
      <c r="E406" s="452"/>
      <c r="F406" s="452"/>
      <c r="G406" s="453"/>
      <c r="H406" s="454"/>
      <c r="I406" s="457"/>
      <c r="L406" s="456"/>
    </row>
    <row r="407" spans="1:12" ht="12.75" customHeight="1" x14ac:dyDescent="0.2">
      <c r="A407" s="450"/>
      <c r="B407" s="450"/>
      <c r="C407" s="451"/>
      <c r="D407" s="452"/>
      <c r="E407" s="452"/>
      <c r="F407" s="452"/>
      <c r="G407" s="453"/>
      <c r="H407" s="454"/>
      <c r="I407" s="457"/>
      <c r="L407" s="456"/>
    </row>
    <row r="408" spans="1:12" ht="12.75" customHeight="1" x14ac:dyDescent="0.2">
      <c r="A408" s="450"/>
      <c r="B408" s="450"/>
      <c r="C408" s="451"/>
      <c r="D408" s="452"/>
      <c r="E408" s="452"/>
      <c r="F408" s="452"/>
      <c r="G408" s="453"/>
      <c r="H408" s="454"/>
      <c r="I408" s="457"/>
      <c r="L408" s="456"/>
    </row>
    <row r="409" spans="1:12" ht="12.75" customHeight="1" x14ac:dyDescent="0.2">
      <c r="A409" s="450"/>
      <c r="B409" s="450"/>
      <c r="C409" s="451"/>
      <c r="D409" s="452"/>
      <c r="E409" s="452"/>
      <c r="F409" s="452"/>
      <c r="G409" s="453"/>
      <c r="H409" s="454"/>
      <c r="I409" s="457"/>
      <c r="L409" s="456"/>
    </row>
    <row r="410" spans="1:12" ht="12.75" customHeight="1" x14ac:dyDescent="0.2">
      <c r="A410" s="450"/>
      <c r="B410" s="450"/>
      <c r="C410" s="451"/>
      <c r="D410" s="452"/>
      <c r="E410" s="452"/>
      <c r="F410" s="452"/>
      <c r="G410" s="453"/>
      <c r="H410" s="454"/>
      <c r="I410" s="457"/>
      <c r="L410" s="456"/>
    </row>
    <row r="411" spans="1:12" ht="12.75" customHeight="1" x14ac:dyDescent="0.2">
      <c r="A411" s="450"/>
      <c r="B411" s="450"/>
      <c r="C411" s="451"/>
      <c r="D411" s="452"/>
      <c r="E411" s="452"/>
      <c r="F411" s="452"/>
      <c r="G411" s="453"/>
      <c r="H411" s="454"/>
      <c r="I411" s="457"/>
      <c r="L411" s="456"/>
    </row>
    <row r="412" spans="1:12" ht="12.75" customHeight="1" x14ac:dyDescent="0.2">
      <c r="A412" s="450"/>
      <c r="B412" s="450"/>
      <c r="C412" s="451"/>
      <c r="D412" s="452"/>
      <c r="E412" s="452"/>
      <c r="F412" s="452"/>
      <c r="G412" s="453"/>
      <c r="H412" s="454"/>
      <c r="I412" s="457"/>
      <c r="L412" s="456"/>
    </row>
    <row r="413" spans="1:12" ht="12.75" customHeight="1" x14ac:dyDescent="0.2">
      <c r="A413" s="450"/>
      <c r="B413" s="450"/>
      <c r="C413" s="451"/>
      <c r="D413" s="452"/>
      <c r="E413" s="452"/>
      <c r="F413" s="452"/>
      <c r="G413" s="453"/>
      <c r="H413" s="454"/>
      <c r="I413" s="457"/>
      <c r="L413" s="456"/>
    </row>
    <row r="414" spans="1:12" ht="12.75" customHeight="1" x14ac:dyDescent="0.2">
      <c r="A414" s="450"/>
      <c r="B414" s="450"/>
      <c r="C414" s="451"/>
      <c r="D414" s="452"/>
      <c r="E414" s="452"/>
      <c r="F414" s="452"/>
      <c r="G414" s="453"/>
      <c r="H414" s="454"/>
      <c r="I414" s="457"/>
      <c r="L414" s="456"/>
    </row>
    <row r="415" spans="1:12" ht="12.75" customHeight="1" x14ac:dyDescent="0.2">
      <c r="A415" s="450"/>
      <c r="B415" s="450"/>
      <c r="C415" s="451"/>
      <c r="D415" s="452"/>
      <c r="E415" s="452"/>
      <c r="F415" s="452"/>
      <c r="G415" s="453"/>
      <c r="H415" s="454"/>
      <c r="I415" s="457"/>
      <c r="L415" s="456"/>
    </row>
    <row r="416" spans="1:12" ht="12.75" customHeight="1" x14ac:dyDescent="0.2">
      <c r="A416" s="450"/>
      <c r="B416" s="450"/>
      <c r="C416" s="451"/>
      <c r="D416" s="452"/>
      <c r="E416" s="452"/>
      <c r="F416" s="452"/>
      <c r="G416" s="453"/>
      <c r="H416" s="454"/>
      <c r="I416" s="457"/>
      <c r="L416" s="456"/>
    </row>
    <row r="417" spans="1:12" ht="12.75" customHeight="1" x14ac:dyDescent="0.2">
      <c r="A417" s="450"/>
      <c r="B417" s="450"/>
      <c r="C417" s="451"/>
      <c r="D417" s="452"/>
      <c r="E417" s="452"/>
      <c r="F417" s="452"/>
      <c r="G417" s="453"/>
      <c r="H417" s="454"/>
      <c r="I417" s="457"/>
      <c r="L417" s="456"/>
    </row>
    <row r="418" spans="1:12" ht="12.75" customHeight="1" x14ac:dyDescent="0.2">
      <c r="A418" s="450"/>
      <c r="B418" s="450"/>
      <c r="C418" s="451"/>
      <c r="D418" s="452"/>
      <c r="E418" s="452"/>
      <c r="F418" s="452"/>
      <c r="G418" s="453"/>
      <c r="H418" s="454"/>
      <c r="I418" s="457"/>
      <c r="L418" s="456"/>
    </row>
    <row r="419" spans="1:12" ht="12.75" customHeight="1" x14ac:dyDescent="0.2">
      <c r="A419" s="450"/>
      <c r="B419" s="450"/>
      <c r="C419" s="451"/>
      <c r="D419" s="452"/>
      <c r="E419" s="452"/>
      <c r="F419" s="452"/>
      <c r="G419" s="453"/>
      <c r="H419" s="454"/>
      <c r="I419" s="457"/>
      <c r="L419" s="456"/>
    </row>
    <row r="420" spans="1:12" ht="12.75" customHeight="1" x14ac:dyDescent="0.2">
      <c r="A420" s="450"/>
      <c r="B420" s="450"/>
      <c r="C420" s="451"/>
      <c r="D420" s="452"/>
      <c r="E420" s="452"/>
      <c r="F420" s="452"/>
      <c r="G420" s="453"/>
      <c r="H420" s="454"/>
      <c r="I420" s="457"/>
      <c r="L420" s="456"/>
    </row>
    <row r="421" spans="1:12" ht="12.75" customHeight="1" x14ac:dyDescent="0.2">
      <c r="A421" s="450"/>
      <c r="B421" s="450"/>
      <c r="C421" s="451"/>
      <c r="D421" s="452"/>
      <c r="E421" s="452"/>
      <c r="F421" s="452"/>
      <c r="G421" s="453"/>
      <c r="H421" s="454"/>
      <c r="I421" s="457"/>
      <c r="L421" s="456"/>
    </row>
    <row r="422" spans="1:12" ht="12.75" customHeight="1" x14ac:dyDescent="0.2">
      <c r="A422" s="450"/>
      <c r="B422" s="450"/>
      <c r="C422" s="451"/>
      <c r="D422" s="452"/>
      <c r="E422" s="452"/>
      <c r="F422" s="452"/>
      <c r="G422" s="453"/>
      <c r="H422" s="454"/>
      <c r="I422" s="457"/>
      <c r="L422" s="456"/>
    </row>
    <row r="423" spans="1:12" ht="12.75" customHeight="1" x14ac:dyDescent="0.2">
      <c r="A423" s="450"/>
      <c r="B423" s="450"/>
      <c r="C423" s="451"/>
      <c r="D423" s="452"/>
      <c r="E423" s="452"/>
      <c r="F423" s="452"/>
      <c r="G423" s="453"/>
      <c r="H423" s="454"/>
      <c r="I423" s="457"/>
      <c r="L423" s="456"/>
    </row>
    <row r="424" spans="1:12" ht="12.75" customHeight="1" x14ac:dyDescent="0.2">
      <c r="A424" s="450"/>
      <c r="B424" s="450"/>
      <c r="C424" s="451"/>
      <c r="D424" s="452"/>
      <c r="E424" s="452"/>
      <c r="F424" s="452"/>
      <c r="G424" s="453"/>
      <c r="H424" s="454"/>
      <c r="I424" s="457"/>
      <c r="L424" s="456"/>
    </row>
    <row r="425" spans="1:12" ht="12.75" customHeight="1" x14ac:dyDescent="0.2">
      <c r="A425" s="450"/>
      <c r="B425" s="450"/>
      <c r="C425" s="451"/>
      <c r="D425" s="452"/>
      <c r="E425" s="452"/>
      <c r="F425" s="452"/>
      <c r="G425" s="453"/>
      <c r="H425" s="454"/>
      <c r="I425" s="457"/>
      <c r="L425" s="456"/>
    </row>
    <row r="426" spans="1:12" ht="12.75" customHeight="1" x14ac:dyDescent="0.2">
      <c r="A426" s="450"/>
      <c r="B426" s="450"/>
      <c r="C426" s="451"/>
      <c r="D426" s="452"/>
      <c r="E426" s="452"/>
      <c r="F426" s="452"/>
      <c r="G426" s="453"/>
      <c r="H426" s="454"/>
      <c r="I426" s="457"/>
      <c r="L426" s="456"/>
    </row>
    <row r="427" spans="1:12" ht="12.75" customHeight="1" x14ac:dyDescent="0.2">
      <c r="A427" s="450"/>
      <c r="B427" s="450"/>
      <c r="C427" s="451"/>
      <c r="D427" s="452"/>
      <c r="E427" s="452"/>
      <c r="F427" s="452"/>
      <c r="G427" s="453"/>
      <c r="H427" s="454"/>
      <c r="I427" s="457"/>
      <c r="L427" s="456"/>
    </row>
    <row r="428" spans="1:12" ht="12.75" customHeight="1" x14ac:dyDescent="0.2">
      <c r="A428" s="450"/>
      <c r="B428" s="450"/>
      <c r="C428" s="451"/>
      <c r="D428" s="452"/>
      <c r="E428" s="452"/>
      <c r="F428" s="452"/>
      <c r="G428" s="453"/>
      <c r="H428" s="454"/>
      <c r="I428" s="457"/>
      <c r="L428" s="456"/>
    </row>
    <row r="429" spans="1:12" ht="12.75" customHeight="1" x14ac:dyDescent="0.2">
      <c r="A429" s="450"/>
      <c r="B429" s="450"/>
      <c r="C429" s="451"/>
      <c r="D429" s="452"/>
      <c r="E429" s="452"/>
      <c r="F429" s="452"/>
      <c r="G429" s="453"/>
      <c r="H429" s="454"/>
      <c r="I429" s="457"/>
      <c r="L429" s="456"/>
    </row>
    <row r="430" spans="1:12" ht="12.75" customHeight="1" x14ac:dyDescent="0.2">
      <c r="A430" s="450"/>
      <c r="B430" s="450"/>
      <c r="C430" s="451"/>
      <c r="D430" s="452"/>
      <c r="E430" s="452"/>
      <c r="F430" s="452"/>
      <c r="G430" s="453"/>
      <c r="H430" s="454"/>
      <c r="I430" s="457"/>
      <c r="L430" s="456"/>
    </row>
    <row r="431" spans="1:12" ht="12.75" customHeight="1" x14ac:dyDescent="0.2">
      <c r="A431" s="450"/>
      <c r="B431" s="450"/>
      <c r="C431" s="451"/>
      <c r="D431" s="452"/>
      <c r="E431" s="452"/>
      <c r="F431" s="452"/>
      <c r="G431" s="453"/>
      <c r="H431" s="454"/>
      <c r="I431" s="457"/>
      <c r="L431" s="456"/>
    </row>
    <row r="432" spans="1:12" ht="12.75" customHeight="1" x14ac:dyDescent="0.2">
      <c r="A432" s="450"/>
      <c r="B432" s="450"/>
      <c r="C432" s="451"/>
      <c r="D432" s="452"/>
      <c r="E432" s="452"/>
      <c r="F432" s="452"/>
      <c r="G432" s="453"/>
      <c r="H432" s="454"/>
      <c r="I432" s="457"/>
      <c r="L432" s="456"/>
    </row>
    <row r="433" spans="1:12" ht="12.75" customHeight="1" x14ac:dyDescent="0.2">
      <c r="A433" s="450"/>
      <c r="B433" s="450"/>
      <c r="C433" s="451"/>
      <c r="D433" s="452"/>
      <c r="E433" s="452"/>
      <c r="F433" s="452"/>
      <c r="G433" s="453"/>
      <c r="H433" s="454"/>
      <c r="I433" s="457"/>
      <c r="L433" s="456"/>
    </row>
    <row r="434" spans="1:12" ht="12.75" customHeight="1" x14ac:dyDescent="0.2">
      <c r="A434" s="450"/>
      <c r="B434" s="450"/>
      <c r="C434" s="451"/>
      <c r="D434" s="452"/>
      <c r="E434" s="452"/>
      <c r="F434" s="452"/>
      <c r="G434" s="453"/>
      <c r="H434" s="454"/>
      <c r="I434" s="457"/>
      <c r="L434" s="456"/>
    </row>
    <row r="435" spans="1:12" ht="12.75" customHeight="1" x14ac:dyDescent="0.2">
      <c r="A435" s="450"/>
      <c r="B435" s="450"/>
      <c r="C435" s="451"/>
      <c r="D435" s="452"/>
      <c r="E435" s="452"/>
      <c r="F435" s="452"/>
      <c r="G435" s="453"/>
      <c r="H435" s="454"/>
      <c r="I435" s="457"/>
      <c r="L435" s="456"/>
    </row>
    <row r="436" spans="1:12" ht="12.75" customHeight="1" x14ac:dyDescent="0.2">
      <c r="A436" s="450"/>
      <c r="B436" s="450"/>
      <c r="C436" s="451"/>
      <c r="D436" s="452"/>
      <c r="E436" s="452"/>
      <c r="F436" s="452"/>
      <c r="G436" s="453"/>
      <c r="H436" s="454"/>
      <c r="I436" s="457"/>
      <c r="L436" s="456"/>
    </row>
    <row r="437" spans="1:12" ht="12.75" customHeight="1" x14ac:dyDescent="0.2">
      <c r="A437" s="450"/>
      <c r="B437" s="450"/>
      <c r="C437" s="451"/>
      <c r="D437" s="452"/>
      <c r="E437" s="452"/>
      <c r="F437" s="452"/>
      <c r="G437" s="453"/>
      <c r="H437" s="454"/>
      <c r="I437" s="457"/>
      <c r="L437" s="456"/>
    </row>
    <row r="438" spans="1:12" ht="12.75" customHeight="1" x14ac:dyDescent="0.2">
      <c r="A438" s="450"/>
      <c r="B438" s="450"/>
      <c r="C438" s="451"/>
      <c r="D438" s="452"/>
      <c r="E438" s="452"/>
      <c r="F438" s="452"/>
      <c r="G438" s="453"/>
      <c r="H438" s="454"/>
      <c r="I438" s="457"/>
      <c r="L438" s="456"/>
    </row>
    <row r="439" spans="1:12" ht="12.75" customHeight="1" x14ac:dyDescent="0.2">
      <c r="A439" s="450"/>
      <c r="B439" s="450"/>
      <c r="C439" s="451"/>
      <c r="D439" s="452"/>
      <c r="E439" s="452"/>
      <c r="F439" s="452"/>
      <c r="G439" s="453"/>
      <c r="H439" s="454"/>
      <c r="I439" s="457"/>
      <c r="L439" s="456"/>
    </row>
    <row r="440" spans="1:12" ht="12.75" customHeight="1" x14ac:dyDescent="0.2">
      <c r="A440" s="450"/>
      <c r="B440" s="450"/>
      <c r="C440" s="451"/>
      <c r="D440" s="452"/>
      <c r="E440" s="452"/>
      <c r="F440" s="452"/>
      <c r="G440" s="453"/>
      <c r="H440" s="454"/>
      <c r="I440" s="457"/>
      <c r="L440" s="456"/>
    </row>
    <row r="441" spans="1:12" ht="12.75" customHeight="1" x14ac:dyDescent="0.2">
      <c r="A441" s="450"/>
      <c r="B441" s="450"/>
      <c r="C441" s="451"/>
      <c r="D441" s="452"/>
      <c r="E441" s="452"/>
      <c r="F441" s="452"/>
      <c r="G441" s="453"/>
      <c r="H441" s="454"/>
      <c r="I441" s="457"/>
      <c r="L441" s="456"/>
    </row>
    <row r="442" spans="1:12" ht="12.75" customHeight="1" x14ac:dyDescent="0.2">
      <c r="A442" s="450"/>
      <c r="B442" s="450"/>
      <c r="C442" s="451"/>
      <c r="D442" s="452"/>
      <c r="E442" s="452"/>
      <c r="F442" s="452"/>
      <c r="G442" s="453"/>
      <c r="H442" s="454"/>
      <c r="I442" s="457"/>
      <c r="L442" s="456"/>
    </row>
    <row r="443" spans="1:12" ht="12.75" customHeight="1" x14ac:dyDescent="0.2">
      <c r="A443" s="450"/>
      <c r="B443" s="450"/>
      <c r="C443" s="451"/>
      <c r="D443" s="452"/>
      <c r="E443" s="452"/>
      <c r="F443" s="452"/>
      <c r="G443" s="453"/>
      <c r="H443" s="454"/>
      <c r="I443" s="457"/>
      <c r="L443" s="456"/>
    </row>
    <row r="444" spans="1:12" ht="12.75" customHeight="1" x14ac:dyDescent="0.2">
      <c r="A444" s="450"/>
      <c r="B444" s="450"/>
      <c r="C444" s="451"/>
      <c r="D444" s="452"/>
      <c r="E444" s="452"/>
      <c r="F444" s="452"/>
      <c r="G444" s="453"/>
      <c r="H444" s="454"/>
      <c r="I444" s="457"/>
      <c r="L444" s="456"/>
    </row>
    <row r="445" spans="1:12" ht="12.75" customHeight="1" x14ac:dyDescent="0.2">
      <c r="A445" s="450"/>
      <c r="B445" s="450"/>
      <c r="C445" s="451"/>
      <c r="D445" s="452"/>
      <c r="E445" s="452"/>
      <c r="F445" s="452"/>
      <c r="G445" s="453"/>
      <c r="H445" s="454"/>
      <c r="I445" s="457"/>
      <c r="L445" s="456"/>
    </row>
    <row r="446" spans="1:12" ht="12.75" customHeight="1" x14ac:dyDescent="0.2">
      <c r="A446" s="450"/>
      <c r="B446" s="450"/>
      <c r="C446" s="451"/>
      <c r="D446" s="452"/>
      <c r="E446" s="452"/>
      <c r="F446" s="452"/>
      <c r="G446" s="453"/>
      <c r="H446" s="454"/>
      <c r="I446" s="457"/>
      <c r="L446" s="456"/>
    </row>
    <row r="447" spans="1:12" ht="12.75" customHeight="1" x14ac:dyDescent="0.2">
      <c r="A447" s="450"/>
      <c r="B447" s="450"/>
      <c r="C447" s="451"/>
      <c r="D447" s="452"/>
      <c r="E447" s="452"/>
      <c r="F447" s="452"/>
      <c r="G447" s="453"/>
      <c r="H447" s="454"/>
      <c r="I447" s="457"/>
      <c r="L447" s="456"/>
    </row>
    <row r="448" spans="1:12" ht="12.75" customHeight="1" x14ac:dyDescent="0.2">
      <c r="A448" s="450"/>
      <c r="B448" s="450"/>
      <c r="C448" s="451"/>
      <c r="D448" s="452"/>
      <c r="E448" s="452"/>
      <c r="F448" s="452"/>
      <c r="G448" s="453"/>
      <c r="H448" s="454"/>
      <c r="I448" s="457"/>
      <c r="L448" s="456"/>
    </row>
    <row r="449" spans="1:12" ht="12.75" customHeight="1" x14ac:dyDescent="0.2">
      <c r="A449" s="450"/>
      <c r="B449" s="450"/>
      <c r="C449" s="451"/>
      <c r="D449" s="452"/>
      <c r="E449" s="452"/>
      <c r="F449" s="452"/>
      <c r="G449" s="453"/>
      <c r="H449" s="454"/>
      <c r="I449" s="457"/>
      <c r="L449" s="456"/>
    </row>
    <row r="450" spans="1:12" ht="12.75" customHeight="1" x14ac:dyDescent="0.2">
      <c r="A450" s="450"/>
      <c r="B450" s="450"/>
      <c r="C450" s="451"/>
      <c r="D450" s="452"/>
      <c r="E450" s="452"/>
      <c r="F450" s="452"/>
      <c r="G450" s="453"/>
      <c r="H450" s="454"/>
      <c r="I450" s="457"/>
      <c r="L450" s="456"/>
    </row>
    <row r="451" spans="1:12" ht="12.75" customHeight="1" x14ac:dyDescent="0.2">
      <c r="A451" s="450"/>
      <c r="B451" s="450"/>
      <c r="C451" s="451"/>
      <c r="D451" s="452"/>
      <c r="E451" s="452"/>
      <c r="F451" s="452"/>
      <c r="G451" s="453"/>
      <c r="H451" s="454"/>
      <c r="I451" s="457"/>
      <c r="L451" s="456"/>
    </row>
    <row r="452" spans="1:12" ht="12.75" customHeight="1" x14ac:dyDescent="0.2">
      <c r="A452" s="450"/>
      <c r="B452" s="450"/>
      <c r="C452" s="451"/>
      <c r="D452" s="452"/>
      <c r="E452" s="452"/>
      <c r="F452" s="452"/>
      <c r="G452" s="453"/>
      <c r="H452" s="454"/>
      <c r="I452" s="457"/>
      <c r="L452" s="456"/>
    </row>
    <row r="453" spans="1:12" ht="12.75" customHeight="1" x14ac:dyDescent="0.2">
      <c r="A453" s="450"/>
      <c r="B453" s="450"/>
      <c r="C453" s="451"/>
      <c r="D453" s="452"/>
      <c r="E453" s="452"/>
      <c r="F453" s="452"/>
      <c r="G453" s="453"/>
      <c r="H453" s="454"/>
      <c r="I453" s="457"/>
      <c r="L453" s="456"/>
    </row>
    <row r="454" spans="1:12" ht="12.75" customHeight="1" x14ac:dyDescent="0.2">
      <c r="A454" s="450"/>
      <c r="B454" s="450"/>
      <c r="C454" s="451"/>
      <c r="D454" s="452"/>
      <c r="E454" s="452"/>
      <c r="F454" s="452"/>
      <c r="G454" s="453"/>
      <c r="H454" s="454"/>
      <c r="I454" s="457"/>
      <c r="L454" s="456"/>
    </row>
    <row r="455" spans="1:12" ht="12.75" customHeight="1" x14ac:dyDescent="0.2">
      <c r="A455" s="450"/>
      <c r="B455" s="450"/>
      <c r="C455" s="451"/>
      <c r="D455" s="452"/>
      <c r="E455" s="452"/>
      <c r="F455" s="452"/>
      <c r="G455" s="453"/>
      <c r="H455" s="454"/>
      <c r="I455" s="457"/>
      <c r="L455" s="456"/>
    </row>
    <row r="456" spans="1:12" ht="12.75" customHeight="1" x14ac:dyDescent="0.2">
      <c r="A456" s="450"/>
      <c r="B456" s="450"/>
      <c r="C456" s="451"/>
      <c r="D456" s="452"/>
      <c r="E456" s="452"/>
      <c r="F456" s="452"/>
      <c r="G456" s="453"/>
      <c r="H456" s="454"/>
      <c r="I456" s="457"/>
      <c r="L456" s="456"/>
    </row>
    <row r="457" spans="1:12" ht="12.75" customHeight="1" x14ac:dyDescent="0.2">
      <c r="A457" s="450"/>
      <c r="B457" s="450"/>
      <c r="C457" s="451"/>
      <c r="D457" s="452"/>
      <c r="E457" s="452"/>
      <c r="F457" s="452"/>
      <c r="G457" s="453"/>
      <c r="H457" s="454"/>
      <c r="I457" s="457"/>
      <c r="L457" s="456"/>
    </row>
    <row r="458" spans="1:12" ht="15.75" customHeight="1" x14ac:dyDescent="0.2"/>
    <row r="459" spans="1:12" ht="15.75" customHeight="1" x14ac:dyDescent="0.2"/>
    <row r="460" spans="1:12" ht="15.75" customHeight="1" x14ac:dyDescent="0.2"/>
    <row r="461" spans="1:12" ht="15.75" customHeight="1" x14ac:dyDescent="0.2"/>
    <row r="462" spans="1:12" ht="15.75" customHeight="1" x14ac:dyDescent="0.2"/>
    <row r="463" spans="1:12" ht="15.75" customHeight="1" x14ac:dyDescent="0.2"/>
    <row r="464" spans="1:12"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86">
    <mergeCell ref="A254:A257"/>
    <mergeCell ref="B254:B257"/>
    <mergeCell ref="C254:C255"/>
    <mergeCell ref="D254:D255"/>
    <mergeCell ref="H254:H255"/>
    <mergeCell ref="L254:L255"/>
    <mergeCell ref="C256:C257"/>
    <mergeCell ref="D256:D257"/>
    <mergeCell ref="H256:H257"/>
    <mergeCell ref="L256:L257"/>
    <mergeCell ref="C247:C251"/>
    <mergeCell ref="D247:D251"/>
    <mergeCell ref="C252:C253"/>
    <mergeCell ref="D252:D253"/>
    <mergeCell ref="H252:H253"/>
    <mergeCell ref="L252:L253"/>
    <mergeCell ref="A243:A253"/>
    <mergeCell ref="B243:B253"/>
    <mergeCell ref="C243:C244"/>
    <mergeCell ref="D243:D244"/>
    <mergeCell ref="H243:H244"/>
    <mergeCell ref="L243:L244"/>
    <mergeCell ref="C245:C246"/>
    <mergeCell ref="D245:D246"/>
    <mergeCell ref="H245:H246"/>
    <mergeCell ref="L245:L246"/>
    <mergeCell ref="L237:L238"/>
    <mergeCell ref="C239:C240"/>
    <mergeCell ref="D239:D240"/>
    <mergeCell ref="H239:H240"/>
    <mergeCell ref="L239:L240"/>
    <mergeCell ref="C241:C242"/>
    <mergeCell ref="D241:D242"/>
    <mergeCell ref="H241:H242"/>
    <mergeCell ref="L241:L242"/>
    <mergeCell ref="C235:C236"/>
    <mergeCell ref="D235:D236"/>
    <mergeCell ref="H235:H236"/>
    <mergeCell ref="L235:L236"/>
    <mergeCell ref="A237:A242"/>
    <mergeCell ref="B237:B242"/>
    <mergeCell ref="C237:C238"/>
    <mergeCell ref="D237:D238"/>
    <mergeCell ref="H237:H238"/>
    <mergeCell ref="J237:J238"/>
    <mergeCell ref="C233:C234"/>
    <mergeCell ref="D233:D234"/>
    <mergeCell ref="H233:H234"/>
    <mergeCell ref="I233:I234"/>
    <mergeCell ref="J233:J234"/>
    <mergeCell ref="L233:L234"/>
    <mergeCell ref="H228:H230"/>
    <mergeCell ref="L228:L230"/>
    <mergeCell ref="K229:K230"/>
    <mergeCell ref="C231:C232"/>
    <mergeCell ref="D231:D232"/>
    <mergeCell ref="H231:H232"/>
    <mergeCell ref="L231:L232"/>
    <mergeCell ref="L222:L223"/>
    <mergeCell ref="C224:C227"/>
    <mergeCell ref="D224:D227"/>
    <mergeCell ref="E224:E227"/>
    <mergeCell ref="J224:J227"/>
    <mergeCell ref="A228:A236"/>
    <mergeCell ref="B228:B236"/>
    <mergeCell ref="D228:D230"/>
    <mergeCell ref="E228:E229"/>
    <mergeCell ref="G228:G229"/>
    <mergeCell ref="J218:J220"/>
    <mergeCell ref="K218:K220"/>
    <mergeCell ref="C222:C223"/>
    <mergeCell ref="D222:D223"/>
    <mergeCell ref="H222:H223"/>
    <mergeCell ref="J222:J223"/>
    <mergeCell ref="L214:L215"/>
    <mergeCell ref="C216:C217"/>
    <mergeCell ref="D216:D217"/>
    <mergeCell ref="H216:H217"/>
    <mergeCell ref="L216:L217"/>
    <mergeCell ref="C218:C220"/>
    <mergeCell ref="D218:D220"/>
    <mergeCell ref="E218:E220"/>
    <mergeCell ref="F218:F220"/>
    <mergeCell ref="G218:G220"/>
    <mergeCell ref="C213:J213"/>
    <mergeCell ref="A214:A216"/>
    <mergeCell ref="B214:B216"/>
    <mergeCell ref="C214:C215"/>
    <mergeCell ref="D214:D215"/>
    <mergeCell ref="H214:H215"/>
    <mergeCell ref="I207:I208"/>
    <mergeCell ref="J207:J208"/>
    <mergeCell ref="L207:L208"/>
    <mergeCell ref="C209:C210"/>
    <mergeCell ref="D209:D210"/>
    <mergeCell ref="H209:H210"/>
    <mergeCell ref="L209:L210"/>
    <mergeCell ref="C205:C206"/>
    <mergeCell ref="D205:D206"/>
    <mergeCell ref="H205:H206"/>
    <mergeCell ref="C207:C208"/>
    <mergeCell ref="D207:D208"/>
    <mergeCell ref="H207:H208"/>
    <mergeCell ref="C202:C203"/>
    <mergeCell ref="D202:D203"/>
    <mergeCell ref="H202:H203"/>
    <mergeCell ref="I202:I203"/>
    <mergeCell ref="J202:J203"/>
    <mergeCell ref="L202:L203"/>
    <mergeCell ref="C200:C201"/>
    <mergeCell ref="D200:D201"/>
    <mergeCell ref="H200:H201"/>
    <mergeCell ref="I200:I201"/>
    <mergeCell ref="J200:J201"/>
    <mergeCell ref="L200:L201"/>
    <mergeCell ref="C198:C199"/>
    <mergeCell ref="D198:D199"/>
    <mergeCell ref="H198:H199"/>
    <mergeCell ref="I198:I199"/>
    <mergeCell ref="J198:J199"/>
    <mergeCell ref="L198:L199"/>
    <mergeCell ref="J194:J195"/>
    <mergeCell ref="L194:L195"/>
    <mergeCell ref="A196:A201"/>
    <mergeCell ref="B196:B201"/>
    <mergeCell ref="C196:C197"/>
    <mergeCell ref="D196:D197"/>
    <mergeCell ref="H196:H197"/>
    <mergeCell ref="I196:I197"/>
    <mergeCell ref="J196:J197"/>
    <mergeCell ref="L196:L197"/>
    <mergeCell ref="A194:A195"/>
    <mergeCell ref="B194:B195"/>
    <mergeCell ref="C194:C195"/>
    <mergeCell ref="D194:D195"/>
    <mergeCell ref="H194:H195"/>
    <mergeCell ref="I194:I195"/>
    <mergeCell ref="J189:J190"/>
    <mergeCell ref="L189:L190"/>
    <mergeCell ref="C191:C192"/>
    <mergeCell ref="D191:D192"/>
    <mergeCell ref="H191:H192"/>
    <mergeCell ref="I191:I192"/>
    <mergeCell ref="J191:J192"/>
    <mergeCell ref="L191:L192"/>
    <mergeCell ref="A189:A192"/>
    <mergeCell ref="B189:B192"/>
    <mergeCell ref="C189:C190"/>
    <mergeCell ref="D189:D190"/>
    <mergeCell ref="H189:H190"/>
    <mergeCell ref="I189:I190"/>
    <mergeCell ref="C187:C188"/>
    <mergeCell ref="D187:D188"/>
    <mergeCell ref="H187:H188"/>
    <mergeCell ref="I187:I188"/>
    <mergeCell ref="J187:J188"/>
    <mergeCell ref="L187:L188"/>
    <mergeCell ref="C185:C186"/>
    <mergeCell ref="D185:D186"/>
    <mergeCell ref="H185:H186"/>
    <mergeCell ref="I185:I186"/>
    <mergeCell ref="J185:J186"/>
    <mergeCell ref="L185:L186"/>
    <mergeCell ref="C183:C184"/>
    <mergeCell ref="D183:D184"/>
    <mergeCell ref="H183:H184"/>
    <mergeCell ref="I183:I184"/>
    <mergeCell ref="J183:J184"/>
    <mergeCell ref="L183:L184"/>
    <mergeCell ref="C181:C182"/>
    <mergeCell ref="D181:D182"/>
    <mergeCell ref="H181:H182"/>
    <mergeCell ref="I181:I182"/>
    <mergeCell ref="J181:J182"/>
    <mergeCell ref="L181:L182"/>
    <mergeCell ref="C179:C180"/>
    <mergeCell ref="D179:D180"/>
    <mergeCell ref="H179:H180"/>
    <mergeCell ref="I179:I180"/>
    <mergeCell ref="J179:J180"/>
    <mergeCell ref="L179:L180"/>
    <mergeCell ref="H176:H178"/>
    <mergeCell ref="J176:J178"/>
    <mergeCell ref="L176:L178"/>
    <mergeCell ref="E177:E178"/>
    <mergeCell ref="F177:F178"/>
    <mergeCell ref="G177:G178"/>
    <mergeCell ref="A172:A173"/>
    <mergeCell ref="B172:B173"/>
    <mergeCell ref="A176:A178"/>
    <mergeCell ref="B176:B178"/>
    <mergeCell ref="C176:C178"/>
    <mergeCell ref="D176:D178"/>
    <mergeCell ref="J166:J167"/>
    <mergeCell ref="L166:L167"/>
    <mergeCell ref="A168:A169"/>
    <mergeCell ref="B168:B169"/>
    <mergeCell ref="C168:C169"/>
    <mergeCell ref="D168:D169"/>
    <mergeCell ref="H168:H169"/>
    <mergeCell ref="I168:I169"/>
    <mergeCell ref="J168:J169"/>
    <mergeCell ref="L168:L169"/>
    <mergeCell ref="A166:A167"/>
    <mergeCell ref="B166:B167"/>
    <mergeCell ref="C166:C167"/>
    <mergeCell ref="D166:D167"/>
    <mergeCell ref="H166:H167"/>
    <mergeCell ref="I166:I167"/>
    <mergeCell ref="J162:J163"/>
    <mergeCell ref="L162:L163"/>
    <mergeCell ref="C164:C165"/>
    <mergeCell ref="D164:D165"/>
    <mergeCell ref="H164:H165"/>
    <mergeCell ref="I164:I165"/>
    <mergeCell ref="J164:J165"/>
    <mergeCell ref="L164:L165"/>
    <mergeCell ref="A162:A165"/>
    <mergeCell ref="B162:B165"/>
    <mergeCell ref="C162:C163"/>
    <mergeCell ref="D162:D163"/>
    <mergeCell ref="H162:H163"/>
    <mergeCell ref="I162:I163"/>
    <mergeCell ref="C159:C160"/>
    <mergeCell ref="D159:D160"/>
    <mergeCell ref="H159:H160"/>
    <mergeCell ref="I159:I160"/>
    <mergeCell ref="J159:J160"/>
    <mergeCell ref="L159:L160"/>
    <mergeCell ref="J155:J156"/>
    <mergeCell ref="L155:L156"/>
    <mergeCell ref="A157:A161"/>
    <mergeCell ref="B157:B161"/>
    <mergeCell ref="C157:C158"/>
    <mergeCell ref="D157:D158"/>
    <mergeCell ref="H157:H158"/>
    <mergeCell ref="I157:I158"/>
    <mergeCell ref="J157:J158"/>
    <mergeCell ref="L157:L158"/>
    <mergeCell ref="A155:A156"/>
    <mergeCell ref="B155:B156"/>
    <mergeCell ref="C155:C156"/>
    <mergeCell ref="D155:D156"/>
    <mergeCell ref="H155:H156"/>
    <mergeCell ref="I155:I156"/>
    <mergeCell ref="J151:J152"/>
    <mergeCell ref="L151:L152"/>
    <mergeCell ref="C153:C154"/>
    <mergeCell ref="D153:D154"/>
    <mergeCell ref="H153:H154"/>
    <mergeCell ref="I153:I154"/>
    <mergeCell ref="J153:J154"/>
    <mergeCell ref="L153:L154"/>
    <mergeCell ref="C149:C150"/>
    <mergeCell ref="D149:D150"/>
    <mergeCell ref="H149:H150"/>
    <mergeCell ref="L149:L150"/>
    <mergeCell ref="A151:A154"/>
    <mergeCell ref="B151:B154"/>
    <mergeCell ref="C151:C152"/>
    <mergeCell ref="D151:D152"/>
    <mergeCell ref="H151:H152"/>
    <mergeCell ref="I151:I152"/>
    <mergeCell ref="L145:L146"/>
    <mergeCell ref="C147:C148"/>
    <mergeCell ref="D147:D148"/>
    <mergeCell ref="H147:H148"/>
    <mergeCell ref="I147:I148"/>
    <mergeCell ref="J147:J148"/>
    <mergeCell ref="L147:L148"/>
    <mergeCell ref="A143:A144"/>
    <mergeCell ref="B143:B144"/>
    <mergeCell ref="J143:J144"/>
    <mergeCell ref="A145:A150"/>
    <mergeCell ref="B145:B150"/>
    <mergeCell ref="C145:C146"/>
    <mergeCell ref="D145:D146"/>
    <mergeCell ref="H145:H146"/>
    <mergeCell ref="I145:I146"/>
    <mergeCell ref="J145:J146"/>
    <mergeCell ref="C141:C142"/>
    <mergeCell ref="D141:D142"/>
    <mergeCell ref="H141:H142"/>
    <mergeCell ref="I141:I142"/>
    <mergeCell ref="J141:J142"/>
    <mergeCell ref="L141:L142"/>
    <mergeCell ref="C139:C140"/>
    <mergeCell ref="D139:D140"/>
    <mergeCell ref="H139:H140"/>
    <mergeCell ref="I139:I140"/>
    <mergeCell ref="J139:J140"/>
    <mergeCell ref="L139:L140"/>
    <mergeCell ref="J134:J135"/>
    <mergeCell ref="L134:L135"/>
    <mergeCell ref="C136:C137"/>
    <mergeCell ref="D136:D137"/>
    <mergeCell ref="H136:H137"/>
    <mergeCell ref="I136:I137"/>
    <mergeCell ref="J136:J137"/>
    <mergeCell ref="L136:L137"/>
    <mergeCell ref="A134:A137"/>
    <mergeCell ref="B134:B137"/>
    <mergeCell ref="C134:C135"/>
    <mergeCell ref="D134:D135"/>
    <mergeCell ref="H134:H135"/>
    <mergeCell ref="I134:I135"/>
    <mergeCell ref="J130:J131"/>
    <mergeCell ref="L130:L131"/>
    <mergeCell ref="C132:C133"/>
    <mergeCell ref="D132:D133"/>
    <mergeCell ref="H132:H133"/>
    <mergeCell ref="I132:I133"/>
    <mergeCell ref="J132:J133"/>
    <mergeCell ref="L132:L133"/>
    <mergeCell ref="J126:J127"/>
    <mergeCell ref="L126:L127"/>
    <mergeCell ref="C128:C129"/>
    <mergeCell ref="D128:D129"/>
    <mergeCell ref="H128:H129"/>
    <mergeCell ref="I128:I129"/>
    <mergeCell ref="J128:J129"/>
    <mergeCell ref="L128:L129"/>
    <mergeCell ref="A126:A133"/>
    <mergeCell ref="B126:B133"/>
    <mergeCell ref="C126:C127"/>
    <mergeCell ref="D126:D127"/>
    <mergeCell ref="H126:H127"/>
    <mergeCell ref="I126:I127"/>
    <mergeCell ref="C130:C131"/>
    <mergeCell ref="D130:D131"/>
    <mergeCell ref="H130:H131"/>
    <mergeCell ref="I130:I131"/>
    <mergeCell ref="C124:C125"/>
    <mergeCell ref="D124:D125"/>
    <mergeCell ref="H124:H125"/>
    <mergeCell ref="I124:I125"/>
    <mergeCell ref="J124:J125"/>
    <mergeCell ref="L124:L125"/>
    <mergeCell ref="H118:H121"/>
    <mergeCell ref="I118:I121"/>
    <mergeCell ref="J118:J121"/>
    <mergeCell ref="L118:L121"/>
    <mergeCell ref="C122:C123"/>
    <mergeCell ref="D122:D123"/>
    <mergeCell ref="H122:H123"/>
    <mergeCell ref="I122:I123"/>
    <mergeCell ref="J122:J123"/>
    <mergeCell ref="L122:L123"/>
    <mergeCell ref="C116:C117"/>
    <mergeCell ref="D116:D117"/>
    <mergeCell ref="H116:H117"/>
    <mergeCell ref="I116:I117"/>
    <mergeCell ref="J116:J117"/>
    <mergeCell ref="L116:L117"/>
    <mergeCell ref="C114:C115"/>
    <mergeCell ref="D114:D115"/>
    <mergeCell ref="H114:H115"/>
    <mergeCell ref="I114:I115"/>
    <mergeCell ref="J114:J115"/>
    <mergeCell ref="L114:L115"/>
    <mergeCell ref="J110:J111"/>
    <mergeCell ref="L110:L111"/>
    <mergeCell ref="C112:C113"/>
    <mergeCell ref="D112:D113"/>
    <mergeCell ref="H112:H113"/>
    <mergeCell ref="I112:I113"/>
    <mergeCell ref="J112:J113"/>
    <mergeCell ref="L112:L113"/>
    <mergeCell ref="J106:J107"/>
    <mergeCell ref="L106:L107"/>
    <mergeCell ref="C108:C109"/>
    <mergeCell ref="D108:D109"/>
    <mergeCell ref="H108:H109"/>
    <mergeCell ref="I108:I109"/>
    <mergeCell ref="J108:J109"/>
    <mergeCell ref="L108:L109"/>
    <mergeCell ref="A106:A117"/>
    <mergeCell ref="B106:B117"/>
    <mergeCell ref="C106:C107"/>
    <mergeCell ref="D106:D107"/>
    <mergeCell ref="H106:H107"/>
    <mergeCell ref="I106:I107"/>
    <mergeCell ref="C110:C111"/>
    <mergeCell ref="D110:D111"/>
    <mergeCell ref="H110:H111"/>
    <mergeCell ref="I110:I111"/>
    <mergeCell ref="C104:C105"/>
    <mergeCell ref="D104:D105"/>
    <mergeCell ref="H104:H105"/>
    <mergeCell ref="I104:I105"/>
    <mergeCell ref="J104:J105"/>
    <mergeCell ref="L104:L105"/>
    <mergeCell ref="C102:C103"/>
    <mergeCell ref="D102:D103"/>
    <mergeCell ref="H102:H103"/>
    <mergeCell ref="I102:I103"/>
    <mergeCell ref="J102:J103"/>
    <mergeCell ref="L102:L103"/>
    <mergeCell ref="L98:L99"/>
    <mergeCell ref="C100:C101"/>
    <mergeCell ref="D100:D101"/>
    <mergeCell ref="H100:H101"/>
    <mergeCell ref="I100:I101"/>
    <mergeCell ref="J100:J101"/>
    <mergeCell ref="L100:L101"/>
    <mergeCell ref="B98:B99"/>
    <mergeCell ref="C98:C99"/>
    <mergeCell ref="D98:D99"/>
    <mergeCell ref="H98:H99"/>
    <mergeCell ref="I98:I99"/>
    <mergeCell ref="J98:J99"/>
    <mergeCell ref="C96:C97"/>
    <mergeCell ref="D96:D97"/>
    <mergeCell ref="H96:H97"/>
    <mergeCell ref="I96:I97"/>
    <mergeCell ref="J96:J97"/>
    <mergeCell ref="L96:L97"/>
    <mergeCell ref="C94:C95"/>
    <mergeCell ref="D94:D95"/>
    <mergeCell ref="H94:H95"/>
    <mergeCell ref="I94:I95"/>
    <mergeCell ref="J94:J95"/>
    <mergeCell ref="L94:L95"/>
    <mergeCell ref="C90:C91"/>
    <mergeCell ref="D90:D91"/>
    <mergeCell ref="H90:H91"/>
    <mergeCell ref="J90:J91"/>
    <mergeCell ref="L90:L91"/>
    <mergeCell ref="C92:C93"/>
    <mergeCell ref="D92:D93"/>
    <mergeCell ref="H92:H93"/>
    <mergeCell ref="J92:J93"/>
    <mergeCell ref="L92:L93"/>
    <mergeCell ref="L86:L87"/>
    <mergeCell ref="C88:C89"/>
    <mergeCell ref="D88:D89"/>
    <mergeCell ref="H88:H89"/>
    <mergeCell ref="I88:I89"/>
    <mergeCell ref="J88:J89"/>
    <mergeCell ref="L88:L89"/>
    <mergeCell ref="D84:D85"/>
    <mergeCell ref="H84:H85"/>
    <mergeCell ref="I84:I85"/>
    <mergeCell ref="J84:J85"/>
    <mergeCell ref="L84:L85"/>
    <mergeCell ref="C86:C87"/>
    <mergeCell ref="D86:D87"/>
    <mergeCell ref="H86:H87"/>
    <mergeCell ref="I86:I87"/>
    <mergeCell ref="J86:J87"/>
    <mergeCell ref="C81:C82"/>
    <mergeCell ref="D81:D82"/>
    <mergeCell ref="H81:H82"/>
    <mergeCell ref="I81:I82"/>
    <mergeCell ref="J81:J82"/>
    <mergeCell ref="L81:L82"/>
    <mergeCell ref="C79:C80"/>
    <mergeCell ref="D79:D80"/>
    <mergeCell ref="H79:H80"/>
    <mergeCell ref="I79:I80"/>
    <mergeCell ref="J79:J80"/>
    <mergeCell ref="L79:L80"/>
    <mergeCell ref="L75:L76"/>
    <mergeCell ref="D77:D78"/>
    <mergeCell ref="H77:H78"/>
    <mergeCell ref="I77:I78"/>
    <mergeCell ref="J77:J78"/>
    <mergeCell ref="L77:L78"/>
    <mergeCell ref="L71:L72"/>
    <mergeCell ref="C73:C74"/>
    <mergeCell ref="D73:D74"/>
    <mergeCell ref="H73:H74"/>
    <mergeCell ref="I73:I74"/>
    <mergeCell ref="J73:J74"/>
    <mergeCell ref="L73:L74"/>
    <mergeCell ref="B71:B80"/>
    <mergeCell ref="C71:C72"/>
    <mergeCell ref="D71:D72"/>
    <mergeCell ref="H71:H72"/>
    <mergeCell ref="I71:I72"/>
    <mergeCell ref="J71:J72"/>
    <mergeCell ref="D75:D76"/>
    <mergeCell ref="H75:H76"/>
    <mergeCell ref="I75:I76"/>
    <mergeCell ref="J75:J76"/>
    <mergeCell ref="C69:C70"/>
    <mergeCell ref="D69:D70"/>
    <mergeCell ref="H69:H70"/>
    <mergeCell ref="I69:I70"/>
    <mergeCell ref="J69:J70"/>
    <mergeCell ref="L69:L70"/>
    <mergeCell ref="C67:C68"/>
    <mergeCell ref="D67:D68"/>
    <mergeCell ref="H67:H68"/>
    <mergeCell ref="I67:I68"/>
    <mergeCell ref="J67:J68"/>
    <mergeCell ref="L67:L68"/>
    <mergeCell ref="C65:C66"/>
    <mergeCell ref="D65:D66"/>
    <mergeCell ref="H65:H66"/>
    <mergeCell ref="I65:I66"/>
    <mergeCell ref="J65:J66"/>
    <mergeCell ref="L65:L66"/>
    <mergeCell ref="C63:C64"/>
    <mergeCell ref="D63:D64"/>
    <mergeCell ref="H63:H64"/>
    <mergeCell ref="I63:I64"/>
    <mergeCell ref="J63:J64"/>
    <mergeCell ref="L63:L64"/>
    <mergeCell ref="C61:C62"/>
    <mergeCell ref="D61:D62"/>
    <mergeCell ref="H61:H62"/>
    <mergeCell ref="I61:I62"/>
    <mergeCell ref="J61:J62"/>
    <mergeCell ref="L61:L62"/>
    <mergeCell ref="D57:D58"/>
    <mergeCell ref="H57:H58"/>
    <mergeCell ref="I57:I58"/>
    <mergeCell ref="J57:J58"/>
    <mergeCell ref="L57:L58"/>
    <mergeCell ref="D59:D60"/>
    <mergeCell ref="H59:H60"/>
    <mergeCell ref="I59:I60"/>
    <mergeCell ref="J59:J60"/>
    <mergeCell ref="L59:L60"/>
    <mergeCell ref="L53:L54"/>
    <mergeCell ref="C55:C56"/>
    <mergeCell ref="D55:D56"/>
    <mergeCell ref="H55:H56"/>
    <mergeCell ref="I55:I56"/>
    <mergeCell ref="J55:J56"/>
    <mergeCell ref="L55:L56"/>
    <mergeCell ref="C53:C54"/>
    <mergeCell ref="D53:D54"/>
    <mergeCell ref="F53:F54"/>
    <mergeCell ref="H53:H54"/>
    <mergeCell ref="I53:I54"/>
    <mergeCell ref="J53:J54"/>
    <mergeCell ref="C51:C52"/>
    <mergeCell ref="D51:D52"/>
    <mergeCell ref="H51:H52"/>
    <mergeCell ref="I51:I52"/>
    <mergeCell ref="J51:J52"/>
    <mergeCell ref="L51:L52"/>
    <mergeCell ref="C49:C50"/>
    <mergeCell ref="D49:D50"/>
    <mergeCell ref="H49:H50"/>
    <mergeCell ref="I49:I50"/>
    <mergeCell ref="J49:J50"/>
    <mergeCell ref="L49:L50"/>
    <mergeCell ref="C47:C48"/>
    <mergeCell ref="D47:D48"/>
    <mergeCell ref="H47:H48"/>
    <mergeCell ref="I47:I48"/>
    <mergeCell ref="J47:J48"/>
    <mergeCell ref="L47:L48"/>
    <mergeCell ref="C45:C46"/>
    <mergeCell ref="D45:D46"/>
    <mergeCell ref="H45:H46"/>
    <mergeCell ref="I45:I46"/>
    <mergeCell ref="J45:J46"/>
    <mergeCell ref="L45:L46"/>
    <mergeCell ref="C43:C44"/>
    <mergeCell ref="D43:D44"/>
    <mergeCell ref="H43:H44"/>
    <mergeCell ref="I43:I44"/>
    <mergeCell ref="J43:J44"/>
    <mergeCell ref="L43:L44"/>
    <mergeCell ref="C41:C42"/>
    <mergeCell ref="D41:D42"/>
    <mergeCell ref="H41:H42"/>
    <mergeCell ref="I41:I42"/>
    <mergeCell ref="J41:J42"/>
    <mergeCell ref="L41:L42"/>
    <mergeCell ref="C39:C40"/>
    <mergeCell ref="D39:D40"/>
    <mergeCell ref="H39:H40"/>
    <mergeCell ref="I39:I40"/>
    <mergeCell ref="J39:J40"/>
    <mergeCell ref="L39:L40"/>
    <mergeCell ref="C37:C38"/>
    <mergeCell ref="D37:D38"/>
    <mergeCell ref="H37:H38"/>
    <mergeCell ref="I37:I38"/>
    <mergeCell ref="J37:J38"/>
    <mergeCell ref="L37:L38"/>
    <mergeCell ref="C35:C36"/>
    <mergeCell ref="D35:D36"/>
    <mergeCell ref="H35:H36"/>
    <mergeCell ref="I35:I36"/>
    <mergeCell ref="J35:J36"/>
    <mergeCell ref="L35:L36"/>
    <mergeCell ref="C33:C34"/>
    <mergeCell ref="D33:D34"/>
    <mergeCell ref="H33:H34"/>
    <mergeCell ref="I33:I34"/>
    <mergeCell ref="J33:J34"/>
    <mergeCell ref="L33:L34"/>
    <mergeCell ref="C31:C32"/>
    <mergeCell ref="D31:D32"/>
    <mergeCell ref="H31:H32"/>
    <mergeCell ref="I31:I32"/>
    <mergeCell ref="J31:J32"/>
    <mergeCell ref="L31:L32"/>
    <mergeCell ref="C29:C30"/>
    <mergeCell ref="D29:D30"/>
    <mergeCell ref="H29:H30"/>
    <mergeCell ref="I29:I30"/>
    <mergeCell ref="J29:J30"/>
    <mergeCell ref="L29:L30"/>
    <mergeCell ref="C27:C28"/>
    <mergeCell ref="D27:D28"/>
    <mergeCell ref="H27:H28"/>
    <mergeCell ref="I27:I28"/>
    <mergeCell ref="J27:J28"/>
    <mergeCell ref="L27:L28"/>
    <mergeCell ref="C25:C26"/>
    <mergeCell ref="D25:D26"/>
    <mergeCell ref="H25:H26"/>
    <mergeCell ref="I25:I26"/>
    <mergeCell ref="J25:J26"/>
    <mergeCell ref="L25:L26"/>
    <mergeCell ref="C23:C24"/>
    <mergeCell ref="D23:D24"/>
    <mergeCell ref="H23:H24"/>
    <mergeCell ref="I23:I24"/>
    <mergeCell ref="J23:J24"/>
    <mergeCell ref="L23:L24"/>
    <mergeCell ref="C21:C22"/>
    <mergeCell ref="D21:D22"/>
    <mergeCell ref="H21:H22"/>
    <mergeCell ref="I21:I22"/>
    <mergeCell ref="J21:J22"/>
    <mergeCell ref="L21:L22"/>
    <mergeCell ref="L17:L18"/>
    <mergeCell ref="C19:C20"/>
    <mergeCell ref="D19:D20"/>
    <mergeCell ref="H19:H20"/>
    <mergeCell ref="I19:I20"/>
    <mergeCell ref="J19:J20"/>
    <mergeCell ref="L19:L20"/>
    <mergeCell ref="C15:C16"/>
    <mergeCell ref="D15:D16"/>
    <mergeCell ref="H15:H16"/>
    <mergeCell ref="I15:I16"/>
    <mergeCell ref="L15:L16"/>
    <mergeCell ref="C17:C18"/>
    <mergeCell ref="D17:D18"/>
    <mergeCell ref="H17:H18"/>
    <mergeCell ref="I17:I18"/>
    <mergeCell ref="J17:J18"/>
    <mergeCell ref="C13:C14"/>
    <mergeCell ref="D13:D14"/>
    <mergeCell ref="H13:H14"/>
    <mergeCell ref="I13:I14"/>
    <mergeCell ref="J13:J14"/>
    <mergeCell ref="L13:L14"/>
    <mergeCell ref="D9:D10"/>
    <mergeCell ref="H9:H10"/>
    <mergeCell ref="I9:I10"/>
    <mergeCell ref="L9:L10"/>
    <mergeCell ref="C11:C12"/>
    <mergeCell ref="D11:D12"/>
    <mergeCell ref="H11:H12"/>
    <mergeCell ref="I11:I12"/>
    <mergeCell ref="L11:L12"/>
    <mergeCell ref="J4:J5"/>
    <mergeCell ref="K4:L4"/>
    <mergeCell ref="B6:J6"/>
    <mergeCell ref="B7:B14"/>
    <mergeCell ref="C7:C8"/>
    <mergeCell ref="D7:D8"/>
    <mergeCell ref="H7:H8"/>
    <mergeCell ref="I7:I8"/>
    <mergeCell ref="L7:L8"/>
    <mergeCell ref="C9:C10"/>
    <mergeCell ref="A1:J1"/>
    <mergeCell ref="A2:J2"/>
    <mergeCell ref="A3:J3"/>
    <mergeCell ref="A4:A5"/>
    <mergeCell ref="B4:B5"/>
    <mergeCell ref="C4:C5"/>
    <mergeCell ref="D4:D5"/>
    <mergeCell ref="E4:E5"/>
    <mergeCell ref="F4:F5"/>
    <mergeCell ref="G4:I4"/>
  </mergeCells>
  <conditionalFormatting sqref="L228 L252 L254">
    <cfRule type="containsText" dxfId="4" priority="1" operator="containsText" text="Tidak Perlu Diisi">
      <formula>NOT(ISERROR(SEARCH(("Tidak Perlu Diisi"),(L228))))</formula>
    </cfRule>
  </conditionalFormatting>
  <conditionalFormatting sqref="L228 L252 L254">
    <cfRule type="containsText" dxfId="3" priority="2" operator="containsText" text="Tidak Perlu Diisi">
      <formula>NOT(ISERROR(SEARCH(("Tidak Perlu Diisi"),(L228))))</formula>
    </cfRule>
  </conditionalFormatting>
  <conditionalFormatting sqref="L228 L252 L254">
    <cfRule type="containsText" dxfId="2" priority="3" operator="containsText" text="BUP">
      <formula>NOT(ISERROR(SEARCH(("BUP"),(L228))))</formula>
    </cfRule>
  </conditionalFormatting>
  <conditionalFormatting sqref="L228 L252 L254">
    <cfRule type="containsText" dxfId="1" priority="4" operator="containsText" text="Salah Tolong Cek">
      <formula>NOT(ISERROR(SEARCH(("Salah Tolong Cek"),(L228))))</formula>
    </cfRule>
  </conditionalFormatting>
  <conditionalFormatting sqref="L228 L252 L254">
    <cfRule type="containsText" dxfId="0" priority="5" operator="containsText" text="TDI">
      <formula>NOT(ISERROR(SEARCH(("TDI"),(L228))))</formula>
    </cfRule>
  </conditionalFormatting>
  <pageMargins left="0.55118110236220474" right="0.39370078740157483" top="0.35433070866141736" bottom="0.31496062992125984" header="0" footer="0"/>
  <pageSetup paperSize="5" orientation="landscape"/>
  <headerFooter>
    <oddFooter>&amp;C&amp;A&amp;RII. 2.2.2 -  &amp;P</oddFooter>
  </headerFooter>
  <rowBreaks count="2" manualBreakCount="2">
    <brk id="188" man="1"/>
    <brk id="17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 IKK OUTCOME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2026-01-27T01:23:59Z</dcterms:created>
  <dcterms:modified xsi:type="dcterms:W3CDTF">2026-01-27T01:36:22Z</dcterms:modified>
</cp:coreProperties>
</file>